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525" windowWidth="15600" windowHeight="11460" activeTab="0"/>
  </bookViews>
  <sheets>
    <sheet name="Sheet1" sheetId="1" r:id="rId1"/>
  </sheets>
  <definedNames>
    <definedName name="_xlnm._FilterDatabase" localSheetId="0" hidden="1">'Sheet1'!$A$5:$K$226</definedName>
  </definedNames>
  <calcPr fullCalcOnLoad="1"/>
</workbook>
</file>

<file path=xl/sharedStrings.xml><?xml version="1.0" encoding="utf-8"?>
<sst xmlns="http://schemas.openxmlformats.org/spreadsheetml/2006/main" count="2543" uniqueCount="1254">
  <si>
    <t>Host Institution</t>
  </si>
  <si>
    <t>Home Institution</t>
  </si>
  <si>
    <t>Last name</t>
  </si>
  <si>
    <t>First name</t>
  </si>
  <si>
    <t>Commission website</t>
  </si>
  <si>
    <t>Link to CV or to Curriculum Vitae Catalog</t>
  </si>
  <si>
    <t>Grant period ends, mm,yyyy</t>
  </si>
  <si>
    <t>Grant period starts mm, yyyy</t>
  </si>
  <si>
    <t>Specialization / Notes</t>
  </si>
  <si>
    <t>Agricultural Science</t>
  </si>
  <si>
    <t>Finland</t>
  </si>
  <si>
    <t>April, 2016</t>
  </si>
  <si>
    <t>January, 2016</t>
  </si>
  <si>
    <t>www.fulbright.fi/en</t>
  </si>
  <si>
    <t>Drama/Theater Arts</t>
  </si>
  <si>
    <t>Netherlands</t>
  </si>
  <si>
    <t>Bay-Cheng</t>
  </si>
  <si>
    <t>Sarah</t>
  </si>
  <si>
    <t>Utrecht University</t>
  </si>
  <si>
    <t>August, 2015</t>
  </si>
  <si>
    <t>December, 2015</t>
  </si>
  <si>
    <t>State University New York Buffalo</t>
  </si>
  <si>
    <t>History of Drama, Performance Art, Digital Media</t>
  </si>
  <si>
    <t>http://theatredance.buffalo.edu/meet/people/faculty-staff/bay-cheng/</t>
  </si>
  <si>
    <t>www.fulbright.nl</t>
  </si>
  <si>
    <t>Engineering</t>
  </si>
  <si>
    <t>Bailey</t>
  </si>
  <si>
    <t>Travis</t>
  </si>
  <si>
    <t>Eindhoven University of Technology</t>
  </si>
  <si>
    <t>September, 2015</t>
  </si>
  <si>
    <t>Colorado State University</t>
  </si>
  <si>
    <t>Materials Engineering, Polymer Chemistry, Biomedical Engineering</t>
  </si>
  <si>
    <t>http://cbe.colostate.edu/pages/Travis_Bailey.html</t>
  </si>
  <si>
    <t>Area Studies</t>
  </si>
  <si>
    <t>Judith</t>
  </si>
  <si>
    <t>Leiden University</t>
  </si>
  <si>
    <t>February, 2016</t>
  </si>
  <si>
    <t>May, 2016</t>
  </si>
  <si>
    <t>Ohio University</t>
  </si>
  <si>
    <t>American Studies, Rhetorical Theory, History of Humor in American Culture, American Literature, Mark Twain</t>
  </si>
  <si>
    <t>http://www.ohiocommstudies.com/people/lee/</t>
  </si>
  <si>
    <t>Biology</t>
  </si>
  <si>
    <t>Levin</t>
  </si>
  <si>
    <t>Petra</t>
  </si>
  <si>
    <t>University of Amsterdam</t>
  </si>
  <si>
    <t>Washington University in St. Louis</t>
  </si>
  <si>
    <t>Microbiology, Cell Biology, Biochemistry</t>
  </si>
  <si>
    <t>http://pages.wustl.edu/levin/people/petra-levin</t>
  </si>
  <si>
    <t>Art History</t>
  </si>
  <si>
    <t>Schneider</t>
  </si>
  <si>
    <t>Erika</t>
  </si>
  <si>
    <t>Radboud University Nijmegen</t>
  </si>
  <si>
    <t>Framingham State University</t>
  </si>
  <si>
    <t>American Art History</t>
  </si>
  <si>
    <t>http://framingham.academia.edu/ErikaSchneider</t>
  </si>
  <si>
    <t>Communications/Journalism</t>
  </si>
  <si>
    <t>Slovak Republic</t>
  </si>
  <si>
    <t>Kochersberger</t>
  </si>
  <si>
    <t>Robert</t>
  </si>
  <si>
    <t>University of Constantine the Philosopher, Nitra</t>
  </si>
  <si>
    <t>June 2016</t>
  </si>
  <si>
    <t>North Carolina State University</t>
  </si>
  <si>
    <t>Mass Media Communication</t>
  </si>
  <si>
    <t>http://english.chass.ncsu.edu/faculty_staff/rckeg</t>
  </si>
  <si>
    <t>http://www.uspages.fulbright.sk/</t>
  </si>
  <si>
    <t>History</t>
  </si>
  <si>
    <t>Waters</t>
  </si>
  <si>
    <t>Leslie</t>
  </si>
  <si>
    <t>Historical Institute of Slovak Academy of Sciences, Bratislava</t>
  </si>
  <si>
    <t>College of William and Mary, VI</t>
  </si>
  <si>
    <t>Modern History of Central Europe</t>
  </si>
  <si>
    <t>https://www.wm.edu/as/globalstudies/european/faculty/waters_l.php</t>
  </si>
  <si>
    <t>Political Science</t>
  </si>
  <si>
    <t>Gould</t>
  </si>
  <si>
    <t>John</t>
  </si>
  <si>
    <t>Comenius University Bratislava</t>
  </si>
  <si>
    <t>Colorado College</t>
  </si>
  <si>
    <t>Democratic Governance and  LGBTQ Agency</t>
  </si>
  <si>
    <t>https://www.coloradocollege.edu/academics/dept/politicalscience/people/profile.dot?person=gould_john_abley</t>
  </si>
  <si>
    <t>Mathematics</t>
  </si>
  <si>
    <t>Armstrong</t>
  </si>
  <si>
    <t>Sonya</t>
  </si>
  <si>
    <t>Matej Bel University Banska Bystrica</t>
  </si>
  <si>
    <t>West Virginia State University</t>
  </si>
  <si>
    <t>Mathematic Methods</t>
  </si>
  <si>
    <t>http://www.wvstateu.edu/announcement/2015/03/10/West-Virginia-State-University-Professor-Receives.aspx</t>
  </si>
  <si>
    <t>Economics</t>
  </si>
  <si>
    <t>Parker</t>
  </si>
  <si>
    <t>Jeffrey</t>
  </si>
  <si>
    <t>University of Economics, Bratislava</t>
  </si>
  <si>
    <t>September 2015</t>
  </si>
  <si>
    <t>January 2016</t>
  </si>
  <si>
    <t>Reed College, OR</t>
  </si>
  <si>
    <t>Macroeconomics</t>
  </si>
  <si>
    <t>http://academic.reed.edu/economics/parker/cv.pdf</t>
  </si>
  <si>
    <t>Environmental Sciences</t>
  </si>
  <si>
    <t>Turkey</t>
  </si>
  <si>
    <t>Baskaran</t>
  </si>
  <si>
    <t>Mark Mahalingam</t>
  </si>
  <si>
    <t>Ege University</t>
  </si>
  <si>
    <t>Wayne State University</t>
  </si>
  <si>
    <t>Natural Sciences</t>
  </si>
  <si>
    <t>www.fulbright.org.tr</t>
  </si>
  <si>
    <t>Dunford</t>
  </si>
  <si>
    <t>Nurhan Turgut</t>
  </si>
  <si>
    <t>June, 2016</t>
  </si>
  <si>
    <t>Oklahoma State University</t>
  </si>
  <si>
    <t>Agricultural Engineering</t>
  </si>
  <si>
    <t>http://bae.okstate.edu/people/faculty/nurhan-dunford-p-e-professor-oiloilseed-specialist/</t>
  </si>
  <si>
    <t>Crop Sciences</t>
  </si>
  <si>
    <t>Griffis</t>
  </si>
  <si>
    <t xml:space="preserve">John L. </t>
  </si>
  <si>
    <t>Florida Gulf Coast University</t>
  </si>
  <si>
    <t>Horticulture</t>
  </si>
  <si>
    <t>Medical Sciences</t>
  </si>
  <si>
    <t>Jilani</t>
  </si>
  <si>
    <t>Seema M.</t>
  </si>
  <si>
    <t>Bahcesehir University</t>
  </si>
  <si>
    <t>Baylor College of Medicine</t>
  </si>
  <si>
    <t>Pediatrics</t>
  </si>
  <si>
    <t>Okten</t>
  </si>
  <si>
    <t>Giray</t>
  </si>
  <si>
    <t>Bogazici University</t>
  </si>
  <si>
    <t>Florida State University</t>
  </si>
  <si>
    <t>Numerical Methods</t>
  </si>
  <si>
    <t>http://www.math.fsu.edu/People/faculty.php?id=592</t>
  </si>
  <si>
    <t>Arts</t>
  </si>
  <si>
    <t>Schnabel</t>
  </si>
  <si>
    <t>JoAnn</t>
  </si>
  <si>
    <t>Anadolu University</t>
  </si>
  <si>
    <t>University of Northern Iowa</t>
  </si>
  <si>
    <t>http://joannschnabel.com/</t>
  </si>
  <si>
    <t>Toxicology</t>
  </si>
  <si>
    <t>Kathleen Frances</t>
  </si>
  <si>
    <t>Yeditepe University</t>
  </si>
  <si>
    <t>University of Massachusetts-Amherst</t>
  </si>
  <si>
    <t>Molecular Toxicology</t>
  </si>
  <si>
    <t>https://www.vasci.umass.edu/research-faculty/kathleen-f-arcaro</t>
  </si>
  <si>
    <t>Library Science</t>
  </si>
  <si>
    <t>Aytac</t>
  </si>
  <si>
    <t>Selenay</t>
  </si>
  <si>
    <t>Long Island University- C.W. Post Campus</t>
  </si>
  <si>
    <t>Cataloging Systems</t>
  </si>
  <si>
    <t>Anthropology</t>
  </si>
  <si>
    <t>Hart</t>
  </si>
  <si>
    <t>Kimberly Louise</t>
  </si>
  <si>
    <t>Sabanci University</t>
  </si>
  <si>
    <t>State University of New York Buffalo State</t>
  </si>
  <si>
    <t>Cultural Anthropology</t>
  </si>
  <si>
    <t>http://anthropology.buffalostate.edu/faculty/kimberly-hart</t>
  </si>
  <si>
    <t>Sociology</t>
  </si>
  <si>
    <t>Kilic</t>
  </si>
  <si>
    <t>Zeynep</t>
  </si>
  <si>
    <t>Kadir Has University (Fall 2015) and Ege University (Spring 2016)</t>
  </si>
  <si>
    <t>University of Alaska-Anchorage</t>
  </si>
  <si>
    <t>Cultural Sociology</t>
  </si>
  <si>
    <t>http://www.uaa.alaska.edu/sociology/kilic.cfm</t>
  </si>
  <si>
    <t>Literature</t>
  </si>
  <si>
    <t>Bowling Green State University</t>
  </si>
  <si>
    <t>Comparative Literature</t>
  </si>
  <si>
    <t>van Hoewyk</t>
  </si>
  <si>
    <t>Douglas</t>
  </si>
  <si>
    <t>Ankara University</t>
  </si>
  <si>
    <t>Coastal Carolina University</t>
  </si>
  <si>
    <t>Plant Physiology</t>
  </si>
  <si>
    <t>http://www.coastal.edu/biology/people/hoewyk.html</t>
  </si>
  <si>
    <t>Education</t>
  </si>
  <si>
    <t>Wilkerson</t>
  </si>
  <si>
    <t>Kimber Lynn</t>
  </si>
  <si>
    <t>Eskisehir Osmangazi University</t>
  </si>
  <si>
    <t>University of Wisconsin-Madison</t>
  </si>
  <si>
    <t>Special Education</t>
  </si>
  <si>
    <t>https://rpse.education.wisc.edu/rpse/people/faculty/kimber-wilkerson</t>
  </si>
  <si>
    <t>Film/Cinema Studies</t>
  </si>
  <si>
    <t>Wood</t>
  </si>
  <si>
    <t>Sharon L.</t>
  </si>
  <si>
    <t>Koc University</t>
  </si>
  <si>
    <t>At-Large</t>
  </si>
  <si>
    <t>Film Production</t>
  </si>
  <si>
    <t>Czech Republic</t>
  </si>
  <si>
    <t xml:space="preserve">Anderson </t>
  </si>
  <si>
    <t>Terry Howard</t>
  </si>
  <si>
    <t>Palacky University</t>
  </si>
  <si>
    <t>Texas A&amp;M University</t>
  </si>
  <si>
    <t>Modern History, American History</t>
  </si>
  <si>
    <t>http://en.wikipedia.org/wiki/Terry_H._Anderson</t>
  </si>
  <si>
    <t>www.fulbright.cz</t>
  </si>
  <si>
    <t>Humanities</t>
  </si>
  <si>
    <t>Carter</t>
  </si>
  <si>
    <t xml:space="preserve">Derrais Armarne </t>
  </si>
  <si>
    <t>Charles University</t>
  </si>
  <si>
    <t>Portland State University</t>
  </si>
  <si>
    <t>Film Study, Black Studies</t>
  </si>
  <si>
    <t>https://www.pdx.edu/blackstudies/derrais-carter-biography</t>
  </si>
  <si>
    <t>Kagan</t>
  </si>
  <si>
    <t xml:space="preserve">Abram Meir </t>
  </si>
  <si>
    <t>University of Maryland</t>
  </si>
  <si>
    <t>Statistics</t>
  </si>
  <si>
    <t>http://www.math.umd.edu/~akagan/</t>
  </si>
  <si>
    <t xml:space="preserve">Kobourov </t>
  </si>
  <si>
    <t xml:space="preserve">Stephen </t>
  </si>
  <si>
    <t>University of Arizona</t>
  </si>
  <si>
    <t>Mathematics and Computer Science</t>
  </si>
  <si>
    <t>http://www.cs.arizona.edu/~kobourov/</t>
  </si>
  <si>
    <t xml:space="preserve">Geography   </t>
  </si>
  <si>
    <t xml:space="preserve">Kohout </t>
  </si>
  <si>
    <t xml:space="preserve">Michal </t>
  </si>
  <si>
    <t>University of West Bohemia</t>
  </si>
  <si>
    <t>California State University</t>
  </si>
  <si>
    <t>Geography of the United States</t>
  </si>
  <si>
    <t>http://acm.csusb.edu/facultydb/sbs/Faculty.aspx?id=276</t>
  </si>
  <si>
    <t>Philosophy</t>
  </si>
  <si>
    <t>Lewandowski</t>
  </si>
  <si>
    <t xml:space="preserve">Joseph Durward </t>
  </si>
  <si>
    <t>Masaryk University</t>
  </si>
  <si>
    <t>University of Central Missouri</t>
  </si>
  <si>
    <t>Urban Studies, Social Theory, Cultural Sociology</t>
  </si>
  <si>
    <t>http://www.josephlewandowski.com/</t>
  </si>
  <si>
    <t>Margala</t>
  </si>
  <si>
    <t xml:space="preserve">Martin </t>
  </si>
  <si>
    <t>Czech Technical University</t>
  </si>
  <si>
    <t>August, 2016</t>
  </si>
  <si>
    <t>University of Massachusetts</t>
  </si>
  <si>
    <t>Electrical Engineering, Computer Engineering</t>
  </si>
  <si>
    <t>https://www.uml.edu/Engineering/Electrical-Computer/faculty/margala-martin.aspx</t>
  </si>
  <si>
    <t xml:space="preserve">Physics   </t>
  </si>
  <si>
    <t xml:space="preserve">Moore  </t>
  </si>
  <si>
    <t xml:space="preserve">James Christopher </t>
  </si>
  <si>
    <t>Chemical Physics, Physics Education</t>
  </si>
  <si>
    <t>http://www.coastal.edu/science/faculty/details.php?x=249</t>
  </si>
  <si>
    <t xml:space="preserve">Social Work </t>
  </si>
  <si>
    <t xml:space="preserve">Munn </t>
  </si>
  <si>
    <t xml:space="preserve">Jean Correll </t>
  </si>
  <si>
    <t>Gerontology, End of Life</t>
  </si>
  <si>
    <t>http://experts.fsu.edu/expert/jean-correll-munn</t>
  </si>
  <si>
    <t xml:space="preserve">Communications  </t>
  </si>
  <si>
    <t>Retzinger</t>
  </si>
  <si>
    <t xml:space="preserve">Jean Paule </t>
  </si>
  <si>
    <t>University of California</t>
  </si>
  <si>
    <t>Mass Communications, Environmental Communications</t>
  </si>
  <si>
    <t>http://mediastudies.ugis.berkeley.edu/jean-retzinger</t>
  </si>
  <si>
    <t>International Relations</t>
  </si>
  <si>
    <t>University of Southern California</t>
  </si>
  <si>
    <t>Portugal</t>
  </si>
  <si>
    <t>Clifton</t>
  </si>
  <si>
    <t>Kelly</t>
  </si>
  <si>
    <t>October, 2015</t>
  </si>
  <si>
    <t>Transportation Engineering</t>
  </si>
  <si>
    <t>http://www.pdx.edu/profile/kelly-clifton-0</t>
  </si>
  <si>
    <t>www.fulbright.pt</t>
  </si>
  <si>
    <t>Zoology</t>
  </si>
  <si>
    <t>Emslie</t>
  </si>
  <si>
    <t>Steven</t>
  </si>
  <si>
    <t>University of Coimbra, School of Sciences and Technology</t>
  </si>
  <si>
    <t>July, 2016</t>
  </si>
  <si>
    <t>University of North Carolina, Wilmington</t>
  </si>
  <si>
    <t>Vertebrate Zoology</t>
  </si>
  <si>
    <t>http://people.uncw.edu/emslies/</t>
  </si>
  <si>
    <t>Physics</t>
  </si>
  <si>
    <t>Margoniner</t>
  </si>
  <si>
    <t>Vera</t>
  </si>
  <si>
    <t>University of Lisbon, Institute of Education / School of Sciences</t>
  </si>
  <si>
    <t>California State University, Sacramento</t>
  </si>
  <si>
    <t>Astrophysics</t>
  </si>
  <si>
    <t>http://www.csus.edu/physics/faculty/Margoniner.html</t>
  </si>
  <si>
    <t>Rhu</t>
  </si>
  <si>
    <t>Lawrence</t>
  </si>
  <si>
    <t>University of Lisbon, School of Letters</t>
  </si>
  <si>
    <t>University of South Carolina, Columbia</t>
  </si>
  <si>
    <t>http://artsandsciences.sc.edu/engl/lawrence-rhu</t>
  </si>
  <si>
    <t>Business Administration</t>
  </si>
  <si>
    <t>Troilo</t>
  </si>
  <si>
    <t>Michael</t>
  </si>
  <si>
    <t>ISCTE - Lisbon University Institute, Business Research Unit (BRU)</t>
  </si>
  <si>
    <t>University of Tulsa</t>
  </si>
  <si>
    <t>Entrepreneurial and Small Business Operations</t>
  </si>
  <si>
    <t>http://utulsa.edu/people/michael-troilo/</t>
  </si>
  <si>
    <t>Voigt</t>
  </si>
  <si>
    <t>Lisa</t>
  </si>
  <si>
    <t>NOVA University of Lisbon, School of Social Sciences and Humanities</t>
  </si>
  <si>
    <t>Ohio State University</t>
  </si>
  <si>
    <t>Romance Languages and Literature</t>
  </si>
  <si>
    <t>https://sppo.osu.edu/people/voigt.25</t>
  </si>
  <si>
    <t>Wittman</t>
  </si>
  <si>
    <t>David</t>
  </si>
  <si>
    <t>University of Lisbon, School of Sciences</t>
  </si>
  <si>
    <t>University of California, Davis</t>
  </si>
  <si>
    <t>http://www.physics.ucdavis.edu/~dwittman/</t>
  </si>
  <si>
    <r>
      <t xml:space="preserve">University of Lisbon, IST - </t>
    </r>
    <r>
      <rPr>
        <i/>
        <sz val="10"/>
        <rFont val="Arial"/>
        <family val="2"/>
      </rPr>
      <t>Instituto Superior Técnico</t>
    </r>
    <r>
      <rPr>
        <sz val="10"/>
        <rFont val="Arial"/>
        <family val="2"/>
      </rPr>
      <t xml:space="preserve"> (School of Engineering and Technology)</t>
    </r>
  </si>
  <si>
    <t>Spain</t>
  </si>
  <si>
    <t>Kaye</t>
  </si>
  <si>
    <t>Jason</t>
  </si>
  <si>
    <t>Institute for Corpuscular Physics (CSIC), Valencia</t>
  </si>
  <si>
    <t>December 2015</t>
  </si>
  <si>
    <t>Pennsylvania State University</t>
  </si>
  <si>
    <t>http://ecosystems.psu.edu/directory/jpk12</t>
  </si>
  <si>
    <t>www.fulbright.es</t>
  </si>
  <si>
    <t>Nieto-Phillips</t>
  </si>
  <si>
    <t>John M.</t>
  </si>
  <si>
    <t>Franklin Institute on North-American Studies / University of Alcala de Henares</t>
  </si>
  <si>
    <t>Indiana University at Bloomington</t>
  </si>
  <si>
    <t>History (Hispanism)</t>
  </si>
  <si>
    <t>http://www.indiana.edu/~histweb/faculty/Display.php?Faculty_ID=28</t>
  </si>
  <si>
    <t>Medical Science</t>
  </si>
  <si>
    <t>de Lecea</t>
  </si>
  <si>
    <t>Luis</t>
  </si>
  <si>
    <t>University of Barcelona</t>
  </si>
  <si>
    <t>Stanford University</t>
  </si>
  <si>
    <t>Medical Science (Neurobiologoy - Optogenetics)</t>
  </si>
  <si>
    <t>http://delecea.stanford.edu/team.html</t>
  </si>
  <si>
    <t>Pack</t>
  </si>
  <si>
    <t>Sasha</t>
  </si>
  <si>
    <t>University of Seville</t>
  </si>
  <si>
    <t>February 2016</t>
  </si>
  <si>
    <t>May 2016</t>
  </si>
  <si>
    <t>SUNY Buffalo</t>
  </si>
  <si>
    <t>http://history.buffalo.edu/people/pack.shtml</t>
  </si>
  <si>
    <t>Psychiatric Rehabilitation</t>
  </si>
  <si>
    <t>Gottlieb</t>
  </si>
  <si>
    <t>Jennifer</t>
  </si>
  <si>
    <t>University Complutense, Madrid</t>
  </si>
  <si>
    <t>Boston University</t>
  </si>
  <si>
    <t>http://www.bu.edu/sargent/profile/jennifer-gottlieb/</t>
  </si>
  <si>
    <t>Fashion Communication</t>
  </si>
  <si>
    <t>Roelse</t>
  </si>
  <si>
    <t>Katya</t>
  </si>
  <si>
    <t>University San Pablo-CEU, Madrid</t>
  </si>
  <si>
    <t>University of Delaware</t>
  </si>
  <si>
    <t>http://udel.academia.edu/KatyaRoelse</t>
  </si>
  <si>
    <t>Astronomy</t>
  </si>
  <si>
    <t>Klypin</t>
  </si>
  <si>
    <t>Anatoly</t>
  </si>
  <si>
    <t>Institute for Theoretical Physics (UAM_CSIC), Madrid</t>
  </si>
  <si>
    <t>March 2016</t>
  </si>
  <si>
    <t>New Mexico State University</t>
  </si>
  <si>
    <t>http://astronomy.nmsu.edu/dept/html/directory.faculty.aklypin.shtml</t>
  </si>
  <si>
    <t>Toledo-Pereyra</t>
  </si>
  <si>
    <t>Luis H.</t>
  </si>
  <si>
    <t>Catholic University of Valencia</t>
  </si>
  <si>
    <t>Western Michigan University</t>
  </si>
  <si>
    <t>http://wmich.edu/history/directory/faculty-profiles/Part%20Time/toledo.html</t>
  </si>
  <si>
    <t>Oceanography</t>
  </si>
  <si>
    <t>Kieber</t>
  </si>
  <si>
    <t>Institute of Marine Sciences, Barcelona</t>
  </si>
  <si>
    <t>SUNY Syracuse</t>
  </si>
  <si>
    <t>http://www.esf.edu/faculty/kieber/</t>
  </si>
  <si>
    <t>Music</t>
  </si>
  <si>
    <t>Grossman</t>
  </si>
  <si>
    <t>Jorge V.</t>
  </si>
  <si>
    <t>"Salvador Segui" Music Conservatory, Castellón de la Plana</t>
  </si>
  <si>
    <t>April 2016</t>
  </si>
  <si>
    <t>July 2016</t>
  </si>
  <si>
    <t>Ithaca College, NY</t>
  </si>
  <si>
    <t>http://faculty.ithaca.edu/jvgrossmann/</t>
  </si>
  <si>
    <t>Public Health</t>
  </si>
  <si>
    <t>Norway</t>
  </si>
  <si>
    <t>Clayman</t>
  </si>
  <si>
    <t>Marla</t>
  </si>
  <si>
    <t>University of Oslo, Akershus University Hospital</t>
  </si>
  <si>
    <t>American Institutes for Research</t>
  </si>
  <si>
    <t>Cancer Communications; Health Communications; Health Literacy; Health Services Research; Medical Decision Making; Public Health; Qualitative research methods; Women's Health</t>
  </si>
  <si>
    <t xml:space="preserve">
www.air.org/person/marla-clayman</t>
  </si>
  <si>
    <t>www.fulbright.no</t>
  </si>
  <si>
    <t>Dovi</t>
  </si>
  <si>
    <t>Suzanne</t>
  </si>
  <si>
    <t xml:space="preserve">University of Oslo  </t>
  </si>
  <si>
    <t>Democratic theory, representation (especially the representation of historically disadvantaged groups), feminist theory and human rights.</t>
  </si>
  <si>
    <t>http://sgpp.arizona.edu/sdovi</t>
  </si>
  <si>
    <t>Fashing</t>
  </si>
  <si>
    <t>Peter</t>
  </si>
  <si>
    <t>University of Oslo</t>
  </si>
  <si>
    <t xml:space="preserve">
Biological anthropology, Behavioral ecology, Wildlife biology, Conservation biology</t>
  </si>
  <si>
    <t>http://anthro.fullerton.edu/pfashing/fashing%20cv.pdf</t>
  </si>
  <si>
    <t>Communications</t>
  </si>
  <si>
    <t>Gajjala</t>
  </si>
  <si>
    <t>Radhika</t>
  </si>
  <si>
    <t>University of Bergen</t>
  </si>
  <si>
    <t>Digital Communication, Media/Multimedia, E-Democracy, Internet Politics, E-Participation</t>
  </si>
  <si>
    <t>https://www.bgsu.edu/arts-and-sciences/media-and-communication/faculty-and-staff/radhika-gajjala.html</t>
  </si>
  <si>
    <t>Luu</t>
  </si>
  <si>
    <t>Jane</t>
  </si>
  <si>
    <t>University of Tromsø</t>
  </si>
  <si>
    <t>Massachusetts Institute of Technology</t>
  </si>
  <si>
    <t>Planetary Astronomy and Science: Laser Radar; Instruments for Remote Sensing</t>
  </si>
  <si>
    <t>Over</t>
  </si>
  <si>
    <t>Kristen</t>
  </si>
  <si>
    <t>Northeastern Illinois University</t>
  </si>
  <si>
    <t>Comparative Literature; Literary Criticism; Cultural Studies; Gender Studies; Critical Race Theory</t>
  </si>
  <si>
    <t>www.neiu.edu/academics/college-of-arts-and-sciences/faculty/kristen-l-over</t>
  </si>
  <si>
    <t>Rogers</t>
  </si>
  <si>
    <t>Shane</t>
  </si>
  <si>
    <t>Norwegian Institute of Science and Technology, Foundation for Scientific and Industrial Research (SINTEF)</t>
  </si>
  <si>
    <t>Clarkson University</t>
  </si>
  <si>
    <t>Environmental Engineering; Environmental Science; Biotechnology; Soil and Water Treatment; Agroecosystems</t>
  </si>
  <si>
    <t>www.clarkson.edu/cee/faculty/rogers.html</t>
  </si>
  <si>
    <t>Linguistics</t>
  </si>
  <si>
    <t>Sekerina</t>
  </si>
  <si>
    <t>Irina</t>
  </si>
  <si>
    <t>Norwegian Institute of Science and Technology, University of Tromsø</t>
  </si>
  <si>
    <t>College of Staten Island, The City University of New York</t>
  </si>
  <si>
    <t>Psycholinguistics; Cognitive Science; Bilingual Processing; Developmental Linguistics</t>
  </si>
  <si>
    <t>http://csivc.csi.cuny.edu/Irina.Sekerina/files/CV.html</t>
  </si>
  <si>
    <t>Physical Sciences</t>
  </si>
  <si>
    <t>Walden</t>
  </si>
  <si>
    <t>Von</t>
  </si>
  <si>
    <t>Norwegian Polar Institute, Univeristy of Oslo</t>
  </si>
  <si>
    <t>July, 2015</t>
  </si>
  <si>
    <t>November, 2015</t>
  </si>
  <si>
    <t>Washington State University</t>
  </si>
  <si>
    <t>Atmospheric and Climate Sciences; Remote Sensing of the Atmosphere; Infrared Spectroscopy; Polar Meteorology; Regional Climate Change</t>
  </si>
  <si>
    <t>www.ce.wsu.edu/Faculty_Staff/Profiles/walden.htm</t>
  </si>
  <si>
    <t>http://www.fulbright.no/filestore/Brochures/LuuCV_Fulbright.pdf</t>
  </si>
  <si>
    <t>France</t>
  </si>
  <si>
    <t>Beatty Riedl</t>
  </si>
  <si>
    <t>Rachel</t>
  </si>
  <si>
    <t>Sciences Po Bordeaux</t>
  </si>
  <si>
    <t>Northwestern University</t>
  </si>
  <si>
    <t>African Politics, Democratization, Governance, Religion &amp; Politics</t>
  </si>
  <si>
    <t>http://www.fulbright-france.org/gene/main.php?uni=2&amp;base=41</t>
  </si>
  <si>
    <t>www.fulbright-france.org</t>
  </si>
  <si>
    <t>Chemistry</t>
  </si>
  <si>
    <t>Deming</t>
  </si>
  <si>
    <t>Timothy</t>
  </si>
  <si>
    <t>Université de Bordeaux</t>
  </si>
  <si>
    <t>University of California, Los Angeles</t>
  </si>
  <si>
    <t>Polymer Chemistry, Biomedical Engineering, Materials Science</t>
  </si>
  <si>
    <t>Genetics</t>
  </si>
  <si>
    <t>Garrison</t>
  </si>
  <si>
    <t>Keith</t>
  </si>
  <si>
    <t>Centre INRA de Colmar</t>
  </si>
  <si>
    <t>Saint Mary's College of California</t>
  </si>
  <si>
    <t>Molecular Genetics, Viticulture, Immunology</t>
  </si>
  <si>
    <t>Urban Studies</t>
  </si>
  <si>
    <t>Goetz</t>
  </si>
  <si>
    <t>Edward</t>
  </si>
  <si>
    <t>Université Paris Ouest Nanterre La Défense</t>
  </si>
  <si>
    <t>University of Minnesota</t>
  </si>
  <si>
    <t>Urban Development and Planning</t>
  </si>
  <si>
    <t>Gronert</t>
  </si>
  <si>
    <t>Scott</t>
  </si>
  <si>
    <t>Université Lille 1</t>
  </si>
  <si>
    <t>Virginia Commonwealth University</t>
  </si>
  <si>
    <t>Organic Chemistry</t>
  </si>
  <si>
    <t>Joo</t>
  </si>
  <si>
    <t>Kyungseon</t>
  </si>
  <si>
    <t>Institut de Physique Nucléaire d'Orsay</t>
  </si>
  <si>
    <t>University of Connecticut</t>
  </si>
  <si>
    <t>Nuclear Physics</t>
  </si>
  <si>
    <t>Kibbee</t>
  </si>
  <si>
    <t>Université Paris Diderot</t>
  </si>
  <si>
    <t>University of Illinois at Urbana-Champaign</t>
  </si>
  <si>
    <t>Comparative Linguistics, History of Linguistics</t>
  </si>
  <si>
    <t>Psychology</t>
  </si>
  <si>
    <t>Miller</t>
  </si>
  <si>
    <t>Ralph</t>
  </si>
  <si>
    <t>Université Lille 3</t>
  </si>
  <si>
    <t>December, 2016</t>
  </si>
  <si>
    <t>State University of New York, Binghamton</t>
  </si>
  <si>
    <t>Behavioral Sciences, Cognitive Sciences, Behavioral Neuroscience</t>
  </si>
  <si>
    <t>Public Policy</t>
  </si>
  <si>
    <t>Mudrick</t>
  </si>
  <si>
    <t>Nancy</t>
  </si>
  <si>
    <t>Université de Haute Alsace</t>
  </si>
  <si>
    <t>Syracuse University</t>
  </si>
  <si>
    <t>Public Policy Analysis, Disability Issues and Civil Rights</t>
  </si>
  <si>
    <t>Music Theory</t>
  </si>
  <si>
    <t>Redwood</t>
  </si>
  <si>
    <t>André</t>
  </si>
  <si>
    <t>Université Paris Sorbonne</t>
  </si>
  <si>
    <t>University of Notre Dame</t>
  </si>
  <si>
    <t>History of Music Theory</t>
  </si>
  <si>
    <t>Neuroscience</t>
  </si>
  <si>
    <t>Sanes</t>
  </si>
  <si>
    <t>Jerome</t>
  </si>
  <si>
    <t>Institut du Cerveau et de la Moelle épinière</t>
  </si>
  <si>
    <t>Brown University</t>
  </si>
  <si>
    <t>Neurobiology, Neurophysiology, Cognitive Neuroscience</t>
  </si>
  <si>
    <t>EHESS</t>
  </si>
  <si>
    <t>September, 2016</t>
  </si>
  <si>
    <t>Harvard University</t>
  </si>
  <si>
    <t>International Health, Mental Health</t>
  </si>
  <si>
    <t>Nutrition</t>
  </si>
  <si>
    <t>Sul</t>
  </si>
  <si>
    <t>Hei Sook</t>
  </si>
  <si>
    <t>Université de Strasbourg</t>
  </si>
  <si>
    <t>University of California, Berkeley</t>
  </si>
  <si>
    <t>Metabolic Biology, Molecular Physiology, Molecular Biology</t>
  </si>
  <si>
    <t>Valentine</t>
  </si>
  <si>
    <t>Megan</t>
  </si>
  <si>
    <t>ESPCI ParisTech</t>
  </si>
  <si>
    <t>University of California, Santa Barbara</t>
  </si>
  <si>
    <t>Mechanical Engineering, Biomaterials, Biophysics, Polymer Physics, Mechanics</t>
  </si>
  <si>
    <t>Weeks</t>
  </si>
  <si>
    <t>William</t>
  </si>
  <si>
    <t>Université d'Aix-Marseille</t>
  </si>
  <si>
    <t>Dartmouth College</t>
  </si>
  <si>
    <t>Medical Research, Economics &amp; Health Services Research</t>
  </si>
  <si>
    <t>West</t>
  </si>
  <si>
    <t>INRA Centre de Bordeaux Aquitaine</t>
  </si>
  <si>
    <t>Texas A&amp;M University - College Station</t>
  </si>
  <si>
    <t>Ecology</t>
  </si>
  <si>
    <t>Williard</t>
  </si>
  <si>
    <t>Paul</t>
  </si>
  <si>
    <t>Université de Rouen</t>
  </si>
  <si>
    <t>Organic Chemistry, Organometallic Chemistry</t>
  </si>
  <si>
    <t>Winter</t>
  </si>
  <si>
    <t>Stuart</t>
  </si>
  <si>
    <t>Institut universitaire d'hémotologie, Hôpital Saint-Louis</t>
  </si>
  <si>
    <t>University of New Mexico</t>
  </si>
  <si>
    <t>Pediatrics, Hematology/Oncology</t>
  </si>
  <si>
    <t xml:space="preserve">Bertone-Johnson </t>
  </si>
  <si>
    <t>Elizabeth</t>
  </si>
  <si>
    <t>Foster</t>
  </si>
  <si>
    <t xml:space="preserve">Agblevor </t>
  </si>
  <si>
    <t xml:space="preserve">Bhaskar </t>
  </si>
  <si>
    <t>Rao</t>
  </si>
  <si>
    <t>Lane</t>
  </si>
  <si>
    <t xml:space="preserve">Crothers </t>
  </si>
  <si>
    <t xml:space="preserve">DeRuisseau </t>
  </si>
  <si>
    <t>Lara</t>
  </si>
  <si>
    <t xml:space="preserve">Doyle </t>
  </si>
  <si>
    <t xml:space="preserve">Harris </t>
  </si>
  <si>
    <t>Christopher</t>
  </si>
  <si>
    <t xml:space="preserve">Hodge </t>
  </si>
  <si>
    <t>Bri-Mathias</t>
  </si>
  <si>
    <t xml:space="preserve">Henry </t>
  </si>
  <si>
    <t>Karen</t>
  </si>
  <si>
    <t xml:space="preserve">Keisler </t>
  </si>
  <si>
    <t xml:space="preserve">Major </t>
  </si>
  <si>
    <t xml:space="preserve">Martusewicz </t>
  </si>
  <si>
    <t>Rebecca</t>
  </si>
  <si>
    <t xml:space="preserve">Salvucci </t>
  </si>
  <si>
    <t>Dario</t>
  </si>
  <si>
    <t xml:space="preserve">Schindler </t>
  </si>
  <si>
    <t>Anton</t>
  </si>
  <si>
    <t xml:space="preserve">Sivak </t>
  </si>
  <si>
    <t xml:space="preserve">Wallace </t>
  </si>
  <si>
    <t>Melissa</t>
  </si>
  <si>
    <t xml:space="preserve">Whitney </t>
  </si>
  <si>
    <t>Zhu</t>
  </si>
  <si>
    <t>Junyong</t>
  </si>
  <si>
    <t>Aalto University</t>
  </si>
  <si>
    <t>VTT Technical Research Centre of Finland</t>
  </si>
  <si>
    <t>University of Helsinki</t>
  </si>
  <si>
    <t>University of Eastern Finland (Kuopio)</t>
  </si>
  <si>
    <t>University of Eastern Finland (Joensuu)</t>
  </si>
  <si>
    <t>Tampere University of Technology</t>
  </si>
  <si>
    <t>University of Tampere</t>
  </si>
  <si>
    <t>University of Turku</t>
  </si>
  <si>
    <t>University of Jyväskylä</t>
  </si>
  <si>
    <t>Computer Science</t>
  </si>
  <si>
    <t>Chemical Engineering, Biomass Energy</t>
  </si>
  <si>
    <t>Utah State University</t>
  </si>
  <si>
    <t>University of Massachusetts, Amherst</t>
  </si>
  <si>
    <t>Epidemiology, Nutrition</t>
  </si>
  <si>
    <t>Physiology</t>
  </si>
  <si>
    <t>Exercise Physiology</t>
  </si>
  <si>
    <t>Lemoyne College</t>
  </si>
  <si>
    <t>Physiology, Neural Control of Breathing, Whole-animal Physiology</t>
  </si>
  <si>
    <t>New York Public Library (Other affiliation)</t>
  </si>
  <si>
    <t>International Business</t>
  </si>
  <si>
    <t>Business</t>
  </si>
  <si>
    <t>State University of New York College, Oswego</t>
  </si>
  <si>
    <t>Information Sciences and Systems, Human Computer Interaction (HCI)</t>
  </si>
  <si>
    <t>Information Sciences/Systems</t>
  </si>
  <si>
    <t>United States Air Force Academy</t>
  </si>
  <si>
    <t>Geotechnical Engineering, Geosynthetics</t>
  </si>
  <si>
    <t>National Renewable Energy Laboratory</t>
  </si>
  <si>
    <t>Chemical Engineering, Power Systems Engineering, Industrial Engineering</t>
  </si>
  <si>
    <t>Eastern Michigan University</t>
  </si>
  <si>
    <t>Foundations of Education, EcoJustice Education, Curriculum Theory, Educational Policy</t>
  </si>
  <si>
    <t>Auburn University</t>
  </si>
  <si>
    <t>Civil Engineering</t>
  </si>
  <si>
    <t>Case Western Reserve University</t>
  </si>
  <si>
    <t>Pulmonary Disease, Internal Medicine</t>
  </si>
  <si>
    <t>University of Texas at San Antonio</t>
  </si>
  <si>
    <t>Applied Linguistics, Translation and Interpreting</t>
  </si>
  <si>
    <t>Borough of Manhattan Community College, The City University of New York</t>
  </si>
  <si>
    <t>Communications, Gender Studies and Performance Studies</t>
  </si>
  <si>
    <t>Columbia University</t>
  </si>
  <si>
    <t>Illinois State University</t>
  </si>
  <si>
    <t>US Political System, Political Culture, Globalization</t>
  </si>
  <si>
    <t>University of Massachusetts, Boston</t>
  </si>
  <si>
    <t>Operations Research</t>
  </si>
  <si>
    <t>Drexel University</t>
  </si>
  <si>
    <t>Human-Computer Interaction, Cognitive Science</t>
  </si>
  <si>
    <t>University of California, San Diego</t>
  </si>
  <si>
    <t>Electrical Engineering</t>
  </si>
  <si>
    <t>Chemical Engineering, Wood and Fiber Science</t>
  </si>
  <si>
    <t>USDA Forest Service</t>
  </si>
  <si>
    <t>Hungary</t>
  </si>
  <si>
    <t>Morten</t>
  </si>
  <si>
    <t>Meredith</t>
  </si>
  <si>
    <t>Kecskemet Contemporary Art Studios</t>
  </si>
  <si>
    <t>Montserrat College of Art</t>
  </si>
  <si>
    <t>Fine Arts, Contemporary Interpretations of Prehistoric Artifacts</t>
  </si>
  <si>
    <t>http://www.fulbright.hu/u-s-grantees-to-hungary/</t>
  </si>
  <si>
    <t>www.fulbright.hu</t>
  </si>
  <si>
    <t>Gardner</t>
  </si>
  <si>
    <t>Gregory</t>
  </si>
  <si>
    <t>Eszterhazy Karoly College, Eger</t>
  </si>
  <si>
    <t>State University of New York, Potsdam</t>
  </si>
  <si>
    <t>Innovation, Entrepreneurship, Future of Eastern Europe</t>
  </si>
  <si>
    <t>Noel</t>
  </si>
  <si>
    <t>Andrea</t>
  </si>
  <si>
    <t>University of West Hungary</t>
  </si>
  <si>
    <t>State University of New York at New Paltz</t>
  </si>
  <si>
    <t>Supporting Bilingual Children's School Success</t>
  </si>
  <si>
    <t>History, US</t>
  </si>
  <si>
    <t>Litwicki</t>
  </si>
  <si>
    <t>Ellen</t>
  </si>
  <si>
    <t>University of Szeged</t>
  </si>
  <si>
    <t>State University of New York at Fredonia</t>
  </si>
  <si>
    <t>American Culture and Identity under Hungarian Skies</t>
  </si>
  <si>
    <t>Information Sciences</t>
  </si>
  <si>
    <t>Granger</t>
  </si>
  <si>
    <t>Mary</t>
  </si>
  <si>
    <t>Corvinus University</t>
  </si>
  <si>
    <t>George Washington University</t>
  </si>
  <si>
    <t>STEM: Surriculum development and accreditation</t>
  </si>
  <si>
    <t>Deshler</t>
  </si>
  <si>
    <t>Jessica</t>
  </si>
  <si>
    <t>Central European University</t>
  </si>
  <si>
    <t>West Virginia University</t>
  </si>
  <si>
    <t>Enhancing the Professional Preparation of Mathematics Doctoral Students</t>
  </si>
  <si>
    <t>Herod</t>
  </si>
  <si>
    <t>Skyla</t>
  </si>
  <si>
    <t>Eötvös Loránd University and Hungarian Academy of Sciences</t>
  </si>
  <si>
    <t>Azusa Pacific University</t>
  </si>
  <si>
    <t>Beyond behavior: an interdisciplinary and international approach to neuroscience scholarship in Hungary</t>
  </si>
  <si>
    <t>Business, management and marketing</t>
  </si>
  <si>
    <t>Denmark</t>
  </si>
  <si>
    <t>Brockmann</t>
  </si>
  <si>
    <t>Jull</t>
  </si>
  <si>
    <t>Aarhus Business College</t>
  </si>
  <si>
    <t>Austin Community College</t>
  </si>
  <si>
    <t>Interactive and advanced digital tools, social media platforms, communication innovations</t>
  </si>
  <si>
    <t>www.wemakeithappen.dk</t>
  </si>
  <si>
    <t>Jensen</t>
  </si>
  <si>
    <t>Carol</t>
  </si>
  <si>
    <t>Copenhagen Business Academy</t>
  </si>
  <si>
    <t>City College of San Francisco</t>
  </si>
  <si>
    <t>Entrepreneurship, marketing, economics, finance, social media, business</t>
  </si>
  <si>
    <t>American Literature</t>
  </si>
  <si>
    <t>Dolis</t>
  </si>
  <si>
    <t>University of Southern Denmark</t>
  </si>
  <si>
    <t>American Literature, American Studies (Distinguished Chair in American Studies)</t>
  </si>
  <si>
    <t>Munukutla</t>
  </si>
  <si>
    <t>Lakshmi</t>
  </si>
  <si>
    <t>Aalborg University</t>
  </si>
  <si>
    <t>Arizona State University</t>
  </si>
  <si>
    <t>Renewable energy sources</t>
  </si>
  <si>
    <t>Iceland</t>
  </si>
  <si>
    <t>Knox-Hayes</t>
  </si>
  <si>
    <t>Janelle</t>
  </si>
  <si>
    <t>University of Iceland</t>
  </si>
  <si>
    <t>Georgia Institute of Technology</t>
  </si>
  <si>
    <t>Public Policy Analysis/Environmental Policy/Economic Geography/Arctic Studies</t>
  </si>
  <si>
    <t>http://www.iac.gatech.edu/faculty-and-staff/faculty/bio/hayes</t>
  </si>
  <si>
    <t>www.fulbright.is</t>
  </si>
  <si>
    <t>American history and culture</t>
  </si>
  <si>
    <t>Gray</t>
  </si>
  <si>
    <t>Linda</t>
  </si>
  <si>
    <t>Union Institute and University</t>
  </si>
  <si>
    <t>Native American Studies</t>
  </si>
  <si>
    <t>http://www.myunion.edu/wp-content/uploads/2014/05/CV_gray_l.pdf</t>
  </si>
  <si>
    <t>fulbright.is</t>
  </si>
  <si>
    <t>Anthropology/Folklore</t>
  </si>
  <si>
    <t>Thompson</t>
  </si>
  <si>
    <t>Tok Freeland</t>
  </si>
  <si>
    <t>https://dornsife.usc.edu/tools/mytools/PersonnelInfoSystem/DOC/Faculty/ANTH/vita_1012737.pdf</t>
  </si>
  <si>
    <t>Pincus</t>
  </si>
  <si>
    <t>University of Iceland/University of Akureyri</t>
  </si>
  <si>
    <t>University of Vermont</t>
  </si>
  <si>
    <t>Public Policy Analysis/Environmental Security/Arctic Studies</t>
  </si>
  <si>
    <t>http://www.uscga.edu/CASP/display2.aspx?id=6585</t>
  </si>
  <si>
    <t>O´Brien</t>
  </si>
  <si>
    <t>Leigh</t>
  </si>
  <si>
    <t>State University of New York, Geneseo</t>
  </si>
  <si>
    <t>Early Childhood Special Education</t>
  </si>
  <si>
    <t>http://www.geneseo.edu/education/obrien</t>
  </si>
  <si>
    <t>Wheelersburg</t>
  </si>
  <si>
    <t>Robert Patrick</t>
  </si>
  <si>
    <t>Elizabethtown College</t>
  </si>
  <si>
    <t>Anthropology/Arctic Studies</t>
  </si>
  <si>
    <t>http://facultysites.etown.edu/wheelersburg/cv/</t>
  </si>
  <si>
    <t xml:space="preserve">Germany </t>
  </si>
  <si>
    <t>Babich</t>
  </si>
  <si>
    <t>Babette</t>
  </si>
  <si>
    <t>Humboldt-Universität zu Berlin</t>
  </si>
  <si>
    <t>Fordham University</t>
  </si>
  <si>
    <t>The Will to Power and Nietzsche's Nachlass 1906-19</t>
  </si>
  <si>
    <t>http://www.fulbright.de/guest-lecturers/icl/20152016-american-fulbright-professors-in-germany/</t>
  </si>
  <si>
    <t>Development Studies</t>
  </si>
  <si>
    <t>Dai</t>
  </si>
  <si>
    <t>Friedrich-Alexander-Universität Erlangen-Nürnberg</t>
  </si>
  <si>
    <t>SUNY at Albany</t>
  </si>
  <si>
    <t>Gifted Education in the Global Context; A New Para</t>
  </si>
  <si>
    <t>Geology</t>
  </si>
  <si>
    <t>Gold</t>
  </si>
  <si>
    <t>Ryan</t>
  </si>
  <si>
    <t>Ludwig-Maximilians-Universität München</t>
  </si>
  <si>
    <t/>
  </si>
  <si>
    <t>Kleshchev</t>
  </si>
  <si>
    <t>Alexander</t>
  </si>
  <si>
    <t>Max-Planck-Institut für Mathematik Bonn</t>
  </si>
  <si>
    <t>July, 2010</t>
  </si>
  <si>
    <t>University of Oregon</t>
  </si>
  <si>
    <t>Representation Theory of Symmetric Groups and Khov</t>
  </si>
  <si>
    <t>Lerner</t>
  </si>
  <si>
    <t>Westfälische Wilhelms-Universität Münster</t>
  </si>
  <si>
    <t>Oregon State University</t>
  </si>
  <si>
    <t>Developing New Battery Electrode Materials</t>
  </si>
  <si>
    <t>Matyok</t>
  </si>
  <si>
    <t>Thomas</t>
  </si>
  <si>
    <t>Universität Konstanz</t>
  </si>
  <si>
    <t>March, 2016</t>
  </si>
  <si>
    <t>University of North Carolina at Greensboro</t>
  </si>
  <si>
    <t xml:space="preserve">Redefining Global Citizenship Development Through </t>
  </si>
  <si>
    <t>Comparative Politics</t>
  </si>
  <si>
    <t>Nedelsky</t>
  </si>
  <si>
    <t>Nadya</t>
  </si>
  <si>
    <t>Macalester College</t>
  </si>
  <si>
    <t>Germany as a "Country of Immigration": Investigati</t>
  </si>
  <si>
    <t>Ninness</t>
  </si>
  <si>
    <t>Richard</t>
  </si>
  <si>
    <t>Eberhard-Karls-Universität Tübingen</t>
  </si>
  <si>
    <t>Touro College - New York</t>
  </si>
  <si>
    <t>Imperial Knights and Imperial Church: Their Strate</t>
  </si>
  <si>
    <t>Phillips</t>
  </si>
  <si>
    <t>Justus-Liebig-Universität Gießen</t>
  </si>
  <si>
    <t>Skidmore College</t>
  </si>
  <si>
    <t>Art and Psychophysics--Neuroscientific Contributio</t>
  </si>
  <si>
    <t>German Language and Literature</t>
  </si>
  <si>
    <t>Roberts</t>
  </si>
  <si>
    <t>F. Corey</t>
  </si>
  <si>
    <t>Staatsbibliothek zu Berlin</t>
  </si>
  <si>
    <t>Calvin College</t>
  </si>
  <si>
    <t>Expressing the Ineffable: German Pietism, the Disc</t>
  </si>
  <si>
    <t>Rosas</t>
  </si>
  <si>
    <t>Guillermo</t>
  </si>
  <si>
    <t>Hertie School of Governance</t>
  </si>
  <si>
    <t>Washington University in St Louis</t>
  </si>
  <si>
    <t>What's in it for Politicians? Banks, Regulation an</t>
  </si>
  <si>
    <t>Physical Chemistry</t>
  </si>
  <si>
    <t>Schrier</t>
  </si>
  <si>
    <t>Joshua</t>
  </si>
  <si>
    <t>Fritz-Haber-Institut der Max-Planck-Gesellschaft</t>
  </si>
  <si>
    <t>Haverford College</t>
  </si>
  <si>
    <t>Theoretical Characterization of Gas Transport thro</t>
  </si>
  <si>
    <t>Shiau</t>
  </si>
  <si>
    <t>LieJune</t>
  </si>
  <si>
    <t>University of Houston - Clear Lake</t>
  </si>
  <si>
    <t>Spiking Correlations in a Stochastic Neuron With A</t>
  </si>
  <si>
    <t>Modern History</t>
  </si>
  <si>
    <t>Steege</t>
  </si>
  <si>
    <t>Zentrum für Zeithistorische Forschung (ZZF) Potsdam</t>
  </si>
  <si>
    <t>Villanova University</t>
  </si>
  <si>
    <t>Everyday Life, Everyday Violence: Berlin and the T</t>
  </si>
  <si>
    <t>Wilhelm</t>
  </si>
  <si>
    <t>Universität des Saarlandes</t>
  </si>
  <si>
    <t>Boise State University</t>
  </si>
  <si>
    <t>Cross Cultural Collaboration in Literacy Learning</t>
  </si>
  <si>
    <t>International Law</t>
  </si>
  <si>
    <t>Sweden</t>
  </si>
  <si>
    <t>Davis</t>
  </si>
  <si>
    <t>Martha</t>
  </si>
  <si>
    <t>Lund University, Raoul Wallenberg Institute</t>
  </si>
  <si>
    <t>Northeastern University</t>
  </si>
  <si>
    <t>U.S. Constitutional Law, women's rights / Distinguished Chair</t>
  </si>
  <si>
    <t>www.fulbright.se</t>
  </si>
  <si>
    <t>Hansen</t>
  </si>
  <si>
    <t>Uppsala University</t>
  </si>
  <si>
    <t>Brandeis University</t>
  </si>
  <si>
    <t>U.S. History / Distinguished Chair</t>
  </si>
  <si>
    <t>Mullens</t>
  </si>
  <si>
    <t>Chalmers University of Technology</t>
  </si>
  <si>
    <t>Michigan Technological University</t>
  </si>
  <si>
    <t>chemical engineering (biofuel) / Distinguished Chair</t>
  </si>
  <si>
    <t>Blankenship</t>
  </si>
  <si>
    <t>Don</t>
  </si>
  <si>
    <t>University of Gothenburg</t>
  </si>
  <si>
    <t>October, 2017</t>
  </si>
  <si>
    <t>University of Texas at Austin</t>
  </si>
  <si>
    <t>geophysics / FLEX scholal, two 2-month visits Aug-Oct 2015 and Aug-Oct 2016</t>
  </si>
  <si>
    <t>Forbey</t>
  </si>
  <si>
    <t>Swedish University of Agric. Sciences (SLU)</t>
  </si>
  <si>
    <t>ecosystem, bioactive plants</t>
  </si>
  <si>
    <t>Redwing</t>
  </si>
  <si>
    <t>Joan</t>
  </si>
  <si>
    <t>Lund University</t>
  </si>
  <si>
    <t>chemical engineering (nanomaterials)</t>
  </si>
  <si>
    <t>Raymond</t>
  </si>
  <si>
    <t>Yale University</t>
  </si>
  <si>
    <t>University of Stockholm</t>
  </si>
  <si>
    <t>water (inland water carbon chemistry)</t>
  </si>
  <si>
    <t>Romania</t>
  </si>
  <si>
    <t xml:space="preserve">Irvine </t>
  </si>
  <si>
    <t>Janice</t>
  </si>
  <si>
    <t>Babes-Bolyai University of Cluj</t>
  </si>
  <si>
    <t>Univ. of Massachusetts, Amherst</t>
  </si>
  <si>
    <t xml:space="preserve">The Policies and Politics of Sexuality Education </t>
  </si>
  <si>
    <t>http://www.fulbright.ro/</t>
  </si>
  <si>
    <t xml:space="preserve">Mathematics </t>
  </si>
  <si>
    <t>Razzaghi</t>
  </si>
  <si>
    <t>Mohsen</t>
  </si>
  <si>
    <t>Technical University of Civil Engineering, Bucharest</t>
  </si>
  <si>
    <t xml:space="preserve">Mississippi State University </t>
  </si>
  <si>
    <t>Development and Applications of Polynomial Series, Orthogonal Functions, Wavelets and Fractional Calculus in Engineering</t>
  </si>
  <si>
    <t xml:space="preserve">Computer Science </t>
  </si>
  <si>
    <t>Dathan</t>
  </si>
  <si>
    <t>Brahma</t>
  </si>
  <si>
    <t>Bucharest Polytechnic University</t>
  </si>
  <si>
    <t>Metropolitan State University, MN</t>
  </si>
  <si>
    <t xml:space="preserve">Distributed and Object-Oriented Systems </t>
  </si>
  <si>
    <t xml:space="preserve">Public Health </t>
  </si>
  <si>
    <t>Bloom</t>
  </si>
  <si>
    <t xml:space="preserve">University Medicine &amp; Pharmacy, Environmental Health Center </t>
  </si>
  <si>
    <t>January, 2015</t>
  </si>
  <si>
    <t>State University of New York at Albany</t>
  </si>
  <si>
    <t>Epidemiology, Environment and Reproductive Risks in Romania--An International Collaboration</t>
  </si>
  <si>
    <t>Echevarria-Cruz</t>
  </si>
  <si>
    <t>Samuel</t>
  </si>
  <si>
    <t>Babes-Bolyai University of Cluj, University of Bucharest</t>
  </si>
  <si>
    <t>Demography of Roma Minority as Compared to U.S. Hispanics</t>
  </si>
  <si>
    <t>Animal Science</t>
  </si>
  <si>
    <t xml:space="preserve">Onan </t>
  </si>
  <si>
    <t>Gary</t>
  </si>
  <si>
    <t>Banat University of Ag Science and Veterinary Medicine of Timisoara</t>
  </si>
  <si>
    <t>University of Wisconsin-River Falls</t>
  </si>
  <si>
    <t xml:space="preserve">Agricultural Development </t>
  </si>
  <si>
    <t xml:space="preserve">Political Science </t>
  </si>
  <si>
    <t>Liu</t>
  </si>
  <si>
    <t>Amy</t>
  </si>
  <si>
    <t>University of Bucharest</t>
  </si>
  <si>
    <t>Chinese Migration in Romania</t>
  </si>
  <si>
    <t>Deckard</t>
  </si>
  <si>
    <t>Lenoir-Rhyne College - Hickory, NC</t>
  </si>
  <si>
    <t>The Life of the Body: Descartes to Herder</t>
  </si>
  <si>
    <t>American Studies</t>
  </si>
  <si>
    <t xml:space="preserve">Adeleke </t>
  </si>
  <si>
    <t>Tunde</t>
  </si>
  <si>
    <t>Iowa State University of Science and Technology</t>
  </si>
  <si>
    <t>Exploring the Intersections of Global Ethnic Minority Experiences: Africa-BlackAmerica and Europe</t>
  </si>
  <si>
    <t>Materials Science</t>
  </si>
  <si>
    <t>Belgium</t>
  </si>
  <si>
    <t>Abidi</t>
  </si>
  <si>
    <t>Noureddine</t>
  </si>
  <si>
    <t>Universiteit Gent</t>
  </si>
  <si>
    <t>University of Haute Alsace</t>
  </si>
  <si>
    <t>www.fulbright.be</t>
  </si>
  <si>
    <t>Bozell</t>
  </si>
  <si>
    <t>Joseph</t>
  </si>
  <si>
    <t>Iacono</t>
  </si>
  <si>
    <t>Université Libre de Bruxelles</t>
  </si>
  <si>
    <t>Rutgers New Brunswick</t>
  </si>
  <si>
    <t>Silverstein</t>
  </si>
  <si>
    <t>Katholieke Universiteit Leuven</t>
  </si>
  <si>
    <t>University of Chicago</t>
  </si>
  <si>
    <t>Williams</t>
  </si>
  <si>
    <t>Frank</t>
  </si>
  <si>
    <t>Royal Museum of Central Africa</t>
  </si>
  <si>
    <t>Selden</t>
  </si>
  <si>
    <t>Zachary</t>
  </si>
  <si>
    <t>College of Europe</t>
  </si>
  <si>
    <t>University of California Los Angeles</t>
  </si>
  <si>
    <t>Computers Science</t>
  </si>
  <si>
    <t>Luxembourg</t>
  </si>
  <si>
    <t>DeJongh</t>
  </si>
  <si>
    <t>Matthew</t>
  </si>
  <si>
    <t>Université de Luxembourg</t>
  </si>
  <si>
    <t>Hope College</t>
  </si>
  <si>
    <t>Nursing</t>
  </si>
  <si>
    <t xml:space="preserve">Sweden </t>
  </si>
  <si>
    <t>Corazzini</t>
  </si>
  <si>
    <t>Kirsten</t>
  </si>
  <si>
    <t>University of Massachusetts Boston</t>
  </si>
  <si>
    <t>www.fulbrightschuman.eu</t>
  </si>
  <si>
    <t>Kreppel</t>
  </si>
  <si>
    <t>Amie</t>
  </si>
  <si>
    <t>College Of Europe</t>
  </si>
  <si>
    <t>University of California, Los Angeles (UCLA)</t>
  </si>
  <si>
    <t>Zwickert</t>
  </si>
  <si>
    <t>Letitia</t>
  </si>
  <si>
    <t>University of Luxemburg</t>
  </si>
  <si>
    <t>Loyola University</t>
  </si>
  <si>
    <t>Italy</t>
  </si>
  <si>
    <t>Muriam</t>
  </si>
  <si>
    <t>European University Institute</t>
  </si>
  <si>
    <t>University of California, Irvine</t>
  </si>
  <si>
    <t xml:space="preserve">Italy </t>
  </si>
  <si>
    <t>Pucci</t>
  </si>
  <si>
    <t>Molly</t>
  </si>
  <si>
    <t>Greece</t>
  </si>
  <si>
    <t>Duclos-Orsello</t>
  </si>
  <si>
    <t>Elizabeth Ann</t>
  </si>
  <si>
    <t>Aristotle University of Thessaloniki</t>
  </si>
  <si>
    <t xml:space="preserve">February, 2016 </t>
  </si>
  <si>
    <t xml:space="preserve">Salem State University, Salem, MA </t>
  </si>
  <si>
    <t>American Studies and Public Humanities</t>
  </si>
  <si>
    <t>https://www.salemstate.edu/academics/schools/1222.php?id=960</t>
  </si>
  <si>
    <t>www.fulbright.gr</t>
  </si>
  <si>
    <t>Harris</t>
  </si>
  <si>
    <t>Michael Scott</t>
  </si>
  <si>
    <t>National and Kapodistrian University of Athens</t>
  </si>
  <si>
    <t>College of Charleston, Charleston, SC</t>
  </si>
  <si>
    <t>Geology/Geoarchaeology</t>
  </si>
  <si>
    <t>http://geology.cofc.edu/about/faculty-and-staff/harris-scott.php</t>
  </si>
  <si>
    <t>Hughes-Lynch</t>
  </si>
  <si>
    <t>Claire</t>
  </si>
  <si>
    <t>University of Patras</t>
  </si>
  <si>
    <t xml:space="preserve">College of Coastal Georgia, Brunswick, GA </t>
  </si>
  <si>
    <t>Special Education and Teaching</t>
  </si>
  <si>
    <t>http://www.ccga.edu/Directory/index6.asp?Name=Hughes</t>
  </si>
  <si>
    <t>Onuf</t>
  </si>
  <si>
    <t>Nicholas</t>
  </si>
  <si>
    <t>Panteion University, Athens</t>
  </si>
  <si>
    <t>Florida International University, Miami, FL</t>
  </si>
  <si>
    <t>International Politics</t>
  </si>
  <si>
    <t>http://pir.fiu.edu/people/faculty-emeritus/nicholas-onuf/</t>
  </si>
  <si>
    <t>Roznowski</t>
  </si>
  <si>
    <t>Robert James</t>
  </si>
  <si>
    <t>Michigan State University, East Lansing, MI</t>
  </si>
  <si>
    <t>Acting/Directing, Musical Theater, Playwriting</t>
  </si>
  <si>
    <t>http://theatre.msu.edu/index.php/people/faculty/rob-roznowski/</t>
  </si>
  <si>
    <t>Biological sciences</t>
  </si>
  <si>
    <t>Poland</t>
  </si>
  <si>
    <t>Kociolek</t>
  </si>
  <si>
    <t>Patrick</t>
  </si>
  <si>
    <t>Sulczewski</t>
  </si>
  <si>
    <t>Melanie</t>
  </si>
  <si>
    <t>Poskovic</t>
  </si>
  <si>
    <t>Endi</t>
  </si>
  <si>
    <t>Mass Communications</t>
  </si>
  <si>
    <t>Kleeman</t>
  </si>
  <si>
    <t>Kole</t>
  </si>
  <si>
    <t xml:space="preserve">1.  America's Obsession with Hatred and Violence and the Media, 2.  George Gerbner's Mean World Syndrome in the News and Popular Entertainment, 3.  Advertising and the Female and Male Body in the US and Asia, 4.  The Growth of Gangs and Poverty both in the US and in Latin America5.  The History of Popular Music in the US, 6.  Forms of Violence in the Media, 7. Anti-Violence Education in the Classroom, 8.  Curricular Development in Gender and Sexuality Studies, 9.  Analysis of Race in Popular Gangsta Films from the 1990's, 10. The Golden Age of American Advertising in the 1960s
</t>
  </si>
  <si>
    <t>Danylenko</t>
  </si>
  <si>
    <t>Andriy</t>
  </si>
  <si>
    <t>1. Slavic in its relation to Standard Average European; 2. On the ‘true’ mechanisms of grammaticalization: the case of the Comitative-Instrumental polisemy in Slavic; 3. Can the Grand Duchy of Lithuania be defined as a Sprachareal?; 4. Standard Ukrainian: how many varieties does one need?; 5. The prohibitive laws against the Ukrainian language in the Russian empire: their origins and consequences; 6. Giving credit where credit is due: jazyčie and suržyk in their relation to new literary Ukrainian (1789)</t>
  </si>
  <si>
    <t>Ireland</t>
  </si>
  <si>
    <t>Benefield</t>
  </si>
  <si>
    <t>Lazelle</t>
  </si>
  <si>
    <t>University College Cork</t>
  </si>
  <si>
    <t>University of Oklahoma</t>
  </si>
  <si>
    <t>Medical Sciences/Nursing</t>
  </si>
  <si>
    <t>http://www.zoominfo.com/p/Lazelle-Benefield/315762456</t>
  </si>
  <si>
    <t>www.fulbright.ie</t>
  </si>
  <si>
    <t>Benke</t>
  </si>
  <si>
    <t>Margaret</t>
  </si>
  <si>
    <t>Waterford Institute of Technology</t>
  </si>
  <si>
    <t>Empire State College</t>
  </si>
  <si>
    <t xml:space="preserve"> Lifelong Learning and Education</t>
  </si>
  <si>
    <t>http://www.esc.edu/news/releases/2012/benke-middle-states-commissioner.html</t>
  </si>
  <si>
    <t>Bradley</t>
  </si>
  <si>
    <t>Laurel</t>
  </si>
  <si>
    <t>Irish Museme of Modern Art</t>
  </si>
  <si>
    <t>Perlman Teachnig Museum</t>
  </si>
  <si>
    <t xml:space="preserve"> Visual Arts</t>
  </si>
  <si>
    <t>https://apps.carleton.edu/museum/about/staff/</t>
  </si>
  <si>
    <t>Callahan</t>
  </si>
  <si>
    <t>Vicki</t>
  </si>
  <si>
    <t xml:space="preserve">University of Southern California </t>
  </si>
  <si>
    <t>Humanities / Digital Humanities</t>
  </si>
  <si>
    <t>http://usc.academia.edu/VickiCallahan</t>
  </si>
  <si>
    <t>Geography</t>
  </si>
  <si>
    <t>Carr</t>
  </si>
  <si>
    <t>Liam</t>
  </si>
  <si>
    <t>National University of Ireland - Galway</t>
  </si>
  <si>
    <t>N/A</t>
  </si>
  <si>
    <t>http://www.fieldstudies.org/faculty-staff/liam-carr</t>
  </si>
  <si>
    <t>Cross</t>
  </si>
  <si>
    <t>Tracy</t>
  </si>
  <si>
    <t>Dublin City University</t>
  </si>
  <si>
    <t>College of William and Mary</t>
  </si>
  <si>
    <t>http://www.prufrock.com/cw_contributorinfo.aspx?ContribID=721</t>
  </si>
  <si>
    <t>Bioengineering/Biomedical Eng.</t>
  </si>
  <si>
    <t>Fisher</t>
  </si>
  <si>
    <t>All Disciplines: Biomedical Engineering</t>
  </si>
  <si>
    <t>http://www.bioe.umd.edu/faculty/fisher</t>
  </si>
  <si>
    <t>Anthropology and Archeology</t>
  </si>
  <si>
    <t>Rotman</t>
  </si>
  <si>
    <t>Deborah</t>
  </si>
  <si>
    <t>Galway/Mayo Institute of Technology</t>
  </si>
  <si>
    <t xml:space="preserve">Notre Dame University </t>
  </si>
  <si>
    <t>http://anthropology.nd.edu/faculty-and-staff/faculty-by-alpha/deborah-rotman/</t>
  </si>
  <si>
    <t>Criminology</t>
  </si>
  <si>
    <t>Schehr</t>
  </si>
  <si>
    <t>Griffith College</t>
  </si>
  <si>
    <t xml:space="preserve">Northern Arizona University </t>
  </si>
  <si>
    <t>http://nau.edu/SBS/CCJ/Directory/Schehr-Robert/</t>
  </si>
  <si>
    <t>Jenifer</t>
  </si>
  <si>
    <t>University of South Florida</t>
  </si>
  <si>
    <t>Lifelong Learning and Education</t>
  </si>
  <si>
    <t>http://www.coedu.usf.edu/main/departments/ce/Schneider.html</t>
  </si>
  <si>
    <t>Swisher</t>
  </si>
  <si>
    <t>Anne</t>
  </si>
  <si>
    <t>Royal College of Surgeons in Ireland</t>
  </si>
  <si>
    <t xml:space="preserve">West Virginia University </t>
  </si>
  <si>
    <t>http://directory.hsc.wvu.edu/UserDetails/32136</t>
  </si>
  <si>
    <t>Ward</t>
  </si>
  <si>
    <t>Kenneth</t>
  </si>
  <si>
    <t xml:space="preserve">University of Memphis </t>
  </si>
  <si>
    <t>Medical Sciences/Education</t>
  </si>
  <si>
    <t>http://umwa.memphis.edu/fcv/viewprofile.php?uuid=kdward</t>
  </si>
  <si>
    <t>Marketing</t>
  </si>
  <si>
    <t>Charles</t>
  </si>
  <si>
    <t>https://www.linkedin.com/in/drcharliewood</t>
  </si>
  <si>
    <t>Art</t>
  </si>
  <si>
    <t>Austria</t>
  </si>
  <si>
    <t>Vienna University</t>
  </si>
  <si>
    <t>Patina Reconsidered: Contemporary interpretations of prehistoric artifacts from the territories of the Austro-Hungarian Monarchy</t>
  </si>
  <si>
    <t>http://www.fulbright.at/</t>
  </si>
  <si>
    <t>University of Kansas</t>
  </si>
  <si>
    <t>Judson (Sid)</t>
  </si>
  <si>
    <t>September. 2015</t>
  </si>
  <si>
    <t>November 23, 2015 - January 23, 2016 and May 16 - July 16, 2016</t>
  </si>
  <si>
    <t>University of Klagenfurt</t>
  </si>
  <si>
    <t>Inter-Country Travel Grant Program / U.S. Fulbright Scholars in Europe 2015-2016</t>
  </si>
  <si>
    <t>Number of Scholars on this list:</t>
  </si>
  <si>
    <t>Number of countries listed:</t>
  </si>
  <si>
    <t>All data provided by European Fulbright Commissions</t>
  </si>
  <si>
    <t>http://www.fulbright.fi/sites/default/files/Liitetiedostot/Stipendiohjelmat/Amerikkalaisille/complete_american-fulbright-grantees-to-finland-2015-16final_0.pdf</t>
  </si>
  <si>
    <t>Journalism and Mass Communication</t>
  </si>
  <si>
    <t>Bulgaria</t>
  </si>
  <si>
    <t xml:space="preserve">Brainard </t>
  </si>
  <si>
    <t>Curtis</t>
  </si>
  <si>
    <t>Sofia University, Sofia</t>
  </si>
  <si>
    <t>Scientific American magazine</t>
  </si>
  <si>
    <t>Science, Environment &amp; Health Journalism</t>
  </si>
  <si>
    <t>http://www.journalism.columbia.edu/profile/293-curtis-brainard/10</t>
  </si>
  <si>
    <t>www.fulbright.bg/en</t>
  </si>
  <si>
    <t xml:space="preserve">Harvey </t>
  </si>
  <si>
    <t xml:space="preserve">Ronald </t>
  </si>
  <si>
    <t>National Center for Addictions, Sofia</t>
  </si>
  <si>
    <t>DePaul University</t>
  </si>
  <si>
    <t>Community Psychology</t>
  </si>
  <si>
    <t>n/a</t>
  </si>
  <si>
    <t xml:space="preserve">MacCurdy </t>
  </si>
  <si>
    <t>Plovdiv University, Plovdiv</t>
  </si>
  <si>
    <t>California Polytechnic State University</t>
  </si>
  <si>
    <t>http://english.calpoly.edu/content/maccurdy</t>
  </si>
  <si>
    <t xml:space="preserve">Niagolova </t>
  </si>
  <si>
    <t>Mira</t>
  </si>
  <si>
    <t>National Academy for Theater and Film Arts, Sofia</t>
  </si>
  <si>
    <t>Champlain College</t>
  </si>
  <si>
    <t>TV Production, Film Studies</t>
  </si>
  <si>
    <t>http://www.miraniagolova.com/about_filmmaker.html</t>
  </si>
  <si>
    <t>Stefanova</t>
  </si>
  <si>
    <t>Boyka</t>
  </si>
  <si>
    <t>University of National and World Economy, Sofia</t>
  </si>
  <si>
    <t>Comparative Politics, International Relations, Global Governance</t>
  </si>
  <si>
    <t>http://colfa.utsa.edu/polisci-geography/faculty/stefanova</t>
  </si>
  <si>
    <t>Aksoy</t>
  </si>
  <si>
    <t>Serap</t>
  </si>
  <si>
    <t>University of Pavia</t>
  </si>
  <si>
    <t>International Health, Microbiology, Immunology, Entomology, Biology</t>
  </si>
  <si>
    <t>www.fulbright.it</t>
  </si>
  <si>
    <t xml:space="preserve">Bacchilega </t>
  </si>
  <si>
    <t>Cristina</t>
  </si>
  <si>
    <t>University of Naples - L'Orientale</t>
  </si>
  <si>
    <t>University of Hawaii, Manoa</t>
  </si>
  <si>
    <t>American Literature, Fairy Tale Studies, Folklore and Literature, Cultural Studies</t>
  </si>
  <si>
    <t>Billack</t>
  </si>
  <si>
    <t xml:space="preserve"> Blase</t>
  </si>
  <si>
    <t>University of Udine</t>
  </si>
  <si>
    <t>Saint John's University</t>
  </si>
  <si>
    <t>Molecular Toxicology, Pharmacology</t>
  </si>
  <si>
    <t>Boccardi</t>
  </si>
  <si>
    <t>University of Venice - Cà Foscari</t>
  </si>
  <si>
    <t>Quincy University</t>
  </si>
  <si>
    <t>U.S. History, 19th and 20th Century Hultural Hostory</t>
  </si>
  <si>
    <t xml:space="preserve">Elhajjar </t>
  </si>
  <si>
    <t>Rani</t>
  </si>
  <si>
    <t>University of Trento</t>
  </si>
  <si>
    <t>University of Wisconsin, Milwaukee</t>
  </si>
  <si>
    <t>Engineering Mechanics, Composite Engineering</t>
  </si>
  <si>
    <t>Endreny</t>
  </si>
  <si>
    <t>Theodore</t>
  </si>
  <si>
    <t>University of Naples - Parthenope</t>
  </si>
  <si>
    <t>State University of New York</t>
  </si>
  <si>
    <t>Environmental Engineering, Hydrological and Ecological Engineering</t>
  </si>
  <si>
    <t>Law</t>
  </si>
  <si>
    <t>Esquirol</t>
  </si>
  <si>
    <t>Jorge</t>
  </si>
  <si>
    <t>Comparative Law/Legal System, Law and Development, International Economic Law, Commercial Law, Business Law</t>
  </si>
  <si>
    <t xml:space="preserve">Gilley </t>
  </si>
  <si>
    <t>Brian</t>
  </si>
  <si>
    <t>Univeristy of Palermo</t>
  </si>
  <si>
    <t>American Indian Cultures, Cultural Anthropology</t>
  </si>
  <si>
    <t>Mc Conville</t>
  </si>
  <si>
    <t>Brendan</t>
  </si>
  <si>
    <t>Conservatorio Luisa D'Annunzio, Pescara</t>
  </si>
  <si>
    <t>June. 2016</t>
  </si>
  <si>
    <t>University of Tennessee, Knoxville</t>
  </si>
  <si>
    <t>Musical Composition and Theory</t>
  </si>
  <si>
    <t>Quadrifoglio</t>
  </si>
  <si>
    <t>Luca</t>
  </si>
  <si>
    <t>University of Cagliari</t>
  </si>
  <si>
    <t>Transportation Engineering, Systems Engineering, Civil Engineering</t>
  </si>
  <si>
    <t>Schiller</t>
  </si>
  <si>
    <t>University of Salento, Lecce</t>
  </si>
  <si>
    <t>George Mason University</t>
  </si>
  <si>
    <t>Cultural Anthropology, Identity Studies</t>
  </si>
  <si>
    <t xml:space="preserve">Silber </t>
  </si>
  <si>
    <t>Nina</t>
  </si>
  <si>
    <t>University of Rome La Sapienza</t>
  </si>
  <si>
    <t>U.S. History, American Studies</t>
  </si>
  <si>
    <t>Accounting and Finance</t>
  </si>
  <si>
    <t>Smith</t>
  </si>
  <si>
    <t>LUISS Guido Carli, Rome</t>
  </si>
  <si>
    <t>Indiana University - Purdue University Indianapolis</t>
  </si>
  <si>
    <t>Managerial Accounting</t>
  </si>
  <si>
    <t>Spampinato</t>
  </si>
  <si>
    <t>Denise</t>
  </si>
  <si>
    <t>Indipendent Scholar</t>
  </si>
  <si>
    <t xml:space="preserve">Cultural Studies, Critical Theory, Film Studies,Visual and Urban Studies with an emphasis on Southern Italy, Anthropology, Comparative Literature </t>
  </si>
  <si>
    <t xml:space="preserve">Waldron </t>
  </si>
  <si>
    <t>Levi</t>
  </si>
  <si>
    <t>Hunter College, the City University of New York</t>
  </si>
  <si>
    <t>Bioinformatics, Biostatistics</t>
  </si>
  <si>
    <t xml:space="preserve">Wheeler </t>
  </si>
  <si>
    <t>University of Perugia</t>
  </si>
  <si>
    <t>University of Maine</t>
  </si>
  <si>
    <t>Microbiology, Mycology, Immunology, Life Sciences</t>
  </si>
  <si>
    <t>Yezzi</t>
  </si>
  <si>
    <t>Anthony</t>
  </si>
  <si>
    <t>University of Palermo</t>
  </si>
  <si>
    <t>Computer Engineering, Computer Vision and Image Processing</t>
  </si>
  <si>
    <t>Lee</t>
  </si>
  <si>
    <t xml:space="preserve">Poetry </t>
  </si>
  <si>
    <t>UK</t>
  </si>
  <si>
    <t xml:space="preserve">Queen's University Belfast </t>
  </si>
  <si>
    <t xml:space="preserve">Johns Hopkins University </t>
  </si>
  <si>
    <t xml:space="preserve">Creative Writing </t>
  </si>
  <si>
    <t>http://www.fulbright.org.uk/media/pdf/FULL_Fulbright_Exchange_Participants_Bios_AY_2015-2016.pdf</t>
  </si>
  <si>
    <t>http://www.fulbright.org.uk/</t>
  </si>
  <si>
    <t xml:space="preserve">Design </t>
  </si>
  <si>
    <t xml:space="preserve">University of the Arts London </t>
  </si>
  <si>
    <t xml:space="preserve">Eastern Michigan University </t>
  </si>
  <si>
    <t xml:space="preserve">Graphics </t>
  </si>
  <si>
    <t xml:space="preserve">University of Glasgow </t>
  </si>
  <si>
    <t xml:space="preserve">Massachusetts Institute of Technology </t>
  </si>
  <si>
    <t xml:space="preserve">Topology </t>
  </si>
  <si>
    <t xml:space="preserve">Biology </t>
  </si>
  <si>
    <t xml:space="preserve">University of Exeter </t>
  </si>
  <si>
    <t>University of Florida</t>
  </si>
  <si>
    <t xml:space="preserve">Marine Biology </t>
  </si>
  <si>
    <t xml:space="preserve">Literature </t>
  </si>
  <si>
    <t>Cavanagh</t>
  </si>
  <si>
    <t>Sheila</t>
  </si>
  <si>
    <t>Queen Mary University/University of Warwick</t>
  </si>
  <si>
    <t xml:space="preserve">Emory University </t>
  </si>
  <si>
    <t xml:space="preserve">English Literature </t>
  </si>
  <si>
    <t xml:space="preserve">Business </t>
  </si>
  <si>
    <t xml:space="preserve">Durham University </t>
  </si>
  <si>
    <t xml:space="preserve">Management </t>
  </si>
  <si>
    <t xml:space="preserve">Nursing </t>
  </si>
  <si>
    <t>City University London</t>
  </si>
  <si>
    <t xml:space="preserve">Duke University </t>
  </si>
  <si>
    <t xml:space="preserve">Gerontological Nursing </t>
  </si>
  <si>
    <t xml:space="preserve">University of Edinburgh </t>
  </si>
  <si>
    <t xml:space="preserve">University of California-Riverside </t>
  </si>
  <si>
    <t xml:space="preserve">Engineering </t>
  </si>
  <si>
    <t xml:space="preserve">University of Nottingham </t>
  </si>
  <si>
    <t xml:space="preserve">University of New Hampshire </t>
  </si>
  <si>
    <t xml:space="preserve">Civil Engineering </t>
  </si>
  <si>
    <t xml:space="preserve">Art History </t>
  </si>
  <si>
    <t>Deusner</t>
  </si>
  <si>
    <t xml:space="preserve">University of Birmingham </t>
  </si>
  <si>
    <t xml:space="preserve">Indiana University-Bloomington </t>
  </si>
  <si>
    <t xml:space="preserve">Sociology </t>
  </si>
  <si>
    <t>Kevin</t>
  </si>
  <si>
    <t xml:space="preserve">Birkbeck, University of London </t>
  </si>
  <si>
    <t xml:space="preserve">Columbia University </t>
  </si>
  <si>
    <t xml:space="preserve">Educational Sociology </t>
  </si>
  <si>
    <t xml:space="preserve">Psychology </t>
  </si>
  <si>
    <t>University of Ulster</t>
  </si>
  <si>
    <t xml:space="preserve">Bucknell University </t>
  </si>
  <si>
    <t xml:space="preserve">Clinical Psychology </t>
  </si>
  <si>
    <t xml:space="preserve">Public Administration </t>
  </si>
  <si>
    <t xml:space="preserve">Elon University </t>
  </si>
  <si>
    <t xml:space="preserve">Nonprofit and Public Organization </t>
  </si>
  <si>
    <t>University of York</t>
  </si>
  <si>
    <t xml:space="preserve">Syracuse University </t>
  </si>
  <si>
    <t xml:space="preserve">Architectural History </t>
  </si>
  <si>
    <t xml:space="preserve">Arts </t>
  </si>
  <si>
    <t xml:space="preserve">Glasgow School of Art </t>
  </si>
  <si>
    <t xml:space="preserve">Massachusetts College of Art and Design </t>
  </si>
  <si>
    <t xml:space="preserve">Installation Art </t>
  </si>
  <si>
    <t xml:space="preserve">History </t>
  </si>
  <si>
    <t>Regent's University London</t>
  </si>
  <si>
    <t xml:space="preserve">University of North Carolina-Charlotte </t>
  </si>
  <si>
    <t xml:space="preserve">South Asian History </t>
  </si>
  <si>
    <t>University of Dundee</t>
  </si>
  <si>
    <t xml:space="preserve">Clark University </t>
  </si>
  <si>
    <t>King's College London</t>
  </si>
  <si>
    <t xml:space="preserve">Cleveland State University </t>
  </si>
  <si>
    <t>Texas A&amp;M University-College Station</t>
  </si>
  <si>
    <t xml:space="preserve">U.S. History </t>
  </si>
  <si>
    <t>Louis Kirk</t>
  </si>
  <si>
    <t xml:space="preserve">National Library of Scotland </t>
  </si>
  <si>
    <t xml:space="preserve">Washington State University-Pullman </t>
  </si>
  <si>
    <t xml:space="preserve">Urban Transportation </t>
  </si>
  <si>
    <t xml:space="preserve">University of Leeds </t>
  </si>
  <si>
    <t>University of North Carolina-Chapel Hill</t>
  </si>
  <si>
    <t xml:space="preserve">Chemical Engineering </t>
  </si>
  <si>
    <t>Mustain</t>
  </si>
  <si>
    <t>University of Surrey</t>
  </si>
  <si>
    <t xml:space="preserve">University of Connecticut </t>
  </si>
  <si>
    <t xml:space="preserve">University of Roehampton </t>
  </si>
  <si>
    <t xml:space="preserve">Edinboro University of Pennsylvania </t>
  </si>
  <si>
    <t>University of Liverpool</t>
  </si>
  <si>
    <t xml:space="preserve">Washington University in St. Louis </t>
  </si>
  <si>
    <t xml:space="preserve">African History </t>
  </si>
  <si>
    <t xml:space="preserve">Anthropology </t>
  </si>
  <si>
    <t>SOAS, University of London</t>
  </si>
  <si>
    <t xml:space="preserve">Bryant University </t>
  </si>
  <si>
    <t xml:space="preserve">African Studies/Ethnomusicology </t>
  </si>
  <si>
    <t xml:space="preserve">Tulane University </t>
  </si>
  <si>
    <t xml:space="preserve">English Language and Literature </t>
  </si>
  <si>
    <t xml:space="preserve">Neuroscience </t>
  </si>
  <si>
    <t xml:space="preserve">University of Sheffield </t>
  </si>
  <si>
    <t xml:space="preserve">University of California-Los Angeles </t>
  </si>
  <si>
    <t xml:space="preserve">Urban Planning </t>
  </si>
  <si>
    <t xml:space="preserve">Harvard University </t>
  </si>
  <si>
    <t xml:space="preserve">Urban Development and Planning </t>
  </si>
  <si>
    <t xml:space="preserve">Chemistry </t>
  </si>
  <si>
    <t xml:space="preserve">Lancaster University </t>
  </si>
  <si>
    <t>University of South Dakota</t>
  </si>
  <si>
    <t xml:space="preserve">Inorganic Chemistry </t>
  </si>
  <si>
    <t xml:space="preserve">Boston University </t>
  </si>
  <si>
    <t xml:space="preserve">University of York </t>
  </si>
  <si>
    <t xml:space="preserve">Musical Composition </t>
  </si>
  <si>
    <t xml:space="preserve">International Relations </t>
  </si>
  <si>
    <t>Weiss</t>
  </si>
  <si>
    <t>Jeremy</t>
  </si>
  <si>
    <t xml:space="preserve">Cardiff University </t>
  </si>
  <si>
    <t xml:space="preserve">George Washington University </t>
  </si>
  <si>
    <t>23/23 + EU</t>
  </si>
  <si>
    <t>Program Development in Biopolymers and Bioproducts</t>
  </si>
  <si>
    <t>Catalyst Design for the Sustainable Production of Chemicals and Fuels From Renewable Feedstocks</t>
  </si>
  <si>
    <t>Fundamental Advances in Data Structures and Computational Geometry</t>
  </si>
  <si>
    <t>Moroccan Miners, Berber Activists and the Future of Cosmopolitan Belgium</t>
  </si>
  <si>
    <t>Investigating Non-Human Primate Diets at the Royal Museum for Central Africa</t>
  </si>
  <si>
    <t>Energy Security and the Transatlantic Relationship</t>
  </si>
  <si>
    <t>The Political System of the European Union: Evolution, Institutions and Implications</t>
  </si>
  <si>
    <t>ET2020, Globally Competitive Schools and Minority Success: Experiences From France, Luxembourg and Belgium</t>
  </si>
  <si>
    <t>The Generation and Analysis of Community Metabolic Models</t>
  </si>
  <si>
    <t>Security Empire: Building the Secret Police in Communist East Europe, 1944-1953</t>
  </si>
  <si>
    <t>Producing Eurafrica: Development, Agriculture and Race in Algeria, 1958 -1965</t>
  </si>
  <si>
    <t>RN Practice, Regulation and High-Quality Long-Term Care in the EU and U.S.</t>
  </si>
  <si>
    <t>Arcaro-Egid</t>
  </si>
  <si>
    <t>Original compiled by the Finnish Fulbright Center, Helsinki, updated March 9, 2016.</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</si>
</sst>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quot;Yes&quot;;&quot;Yes&quot;;&quot;No&quot;"/>
    <numFmt numFmtId="189" formatCode="&quot;True&quot;;&quot;True&quot;;&quot;False&quot;"/>
    <numFmt numFmtId="190" formatCode="&quot;On&quot;;&quot;On&quot;;&quot;Off&quot;"/>
    <numFmt numFmtId="191" formatCode="[$€-2]\ #,##0.00_);[Red]\([$€-2]\ #,##0.00\)"/>
    <numFmt numFmtId="192" formatCode="mmmmm\-yy"/>
    <numFmt numFmtId="193" formatCode="[$-409]dddd\,\ mmmm\ dd\,\ yyyy"/>
    <numFmt numFmtId="194" formatCode="mmmm\-yyyy"/>
    <numFmt numFmtId="195" formatCode="[$-2009]mmmm\ dd\,\ yyyy;@"/>
    <numFmt numFmtId="196" formatCode="[$-409]mmmm\ d\,\ yyyy;@"/>
    <numFmt numFmtId="197" formatCode="mmm\-yyyy"/>
    <numFmt numFmtId="198" formatCode="mmmm\,\ yyyy"/>
    <numFmt numFmtId="199" formatCode="[$-40B]d\.\ mmmm&quot;ta &quot;yyyy"/>
    <numFmt numFmtId="200" formatCode="mm\,\ \y\y\y\y"/>
    <numFmt numFmtId="201" formatCode="m/d;@"/>
    <numFmt numFmtId="202" formatCode="[$-409]mmmm\-yy;@"/>
    <numFmt numFmtId="203" formatCode="[$-409]mmmm\,\ yyyy;@"/>
    <numFmt numFmtId="204" formatCode="mmm/yyyy"/>
    <numFmt numFmtId="205" formatCode="[$-40B]mmmm\ yyyy;@"/>
    <numFmt numFmtId="206" formatCode="[$-409]h:mm:ss\ AM/PM"/>
    <numFmt numFmtId="207" formatCode="[$-1009]dddd\,\ d\ mmmm\,\ yy"/>
    <numFmt numFmtId="208" formatCode="dd\-mmm\-yy"/>
  </numFmts>
  <fonts count="6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u val="single"/>
      <sz val="10"/>
      <name val="Arial"/>
      <family val="2"/>
    </font>
    <font>
      <sz val="10"/>
      <color indexed="10"/>
      <name val="Arial"/>
      <family val="2"/>
    </font>
    <font>
      <i/>
      <sz val="10"/>
      <name val="Arial"/>
      <family val="2"/>
    </font>
    <font>
      <u val="single"/>
      <sz val="8"/>
      <color indexed="12"/>
      <name val="Arial"/>
      <family val="2"/>
    </font>
    <font>
      <u val="single"/>
      <sz val="10"/>
      <color indexed="39"/>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0"/>
      <color indexed="39"/>
      <name val="Arial"/>
      <family val="2"/>
    </font>
    <font>
      <u val="single"/>
      <sz val="10"/>
      <color indexed="30"/>
      <name val="Arial"/>
      <family val="2"/>
    </font>
    <font>
      <sz val="11"/>
      <color indexed="8"/>
      <name val="Arial"/>
      <family val="2"/>
    </font>
    <font>
      <b/>
      <sz val="10"/>
      <color indexed="8"/>
      <name val="Arial"/>
      <family val="2"/>
    </font>
    <font>
      <sz val="8"/>
      <name val="Tahoma"/>
      <family val="2"/>
    </font>
    <font>
      <b/>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
      <sz val="10"/>
      <color theme="1"/>
      <name val="Arial"/>
      <family val="2"/>
    </font>
    <font>
      <b/>
      <u val="single"/>
      <sz val="10"/>
      <color rgb="FF0000FF"/>
      <name val="Arial"/>
      <family val="2"/>
    </font>
    <font>
      <u val="single"/>
      <sz val="10"/>
      <color rgb="FF0070C0"/>
      <name val="Arial"/>
      <family val="2"/>
    </font>
    <font>
      <sz val="10"/>
      <color rgb="FF000000"/>
      <name val="Arial"/>
      <family val="2"/>
    </font>
    <font>
      <sz val="11"/>
      <color rgb="FF000000"/>
      <name val="Arial"/>
      <family val="2"/>
    </font>
    <font>
      <b/>
      <sz val="10"/>
      <color rgb="FF000000"/>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5"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9">
    <xf numFmtId="0" fontId="0" fillId="0" borderId="0" xfId="0" applyAlignment="1">
      <alignment/>
    </xf>
    <xf numFmtId="0" fontId="0" fillId="0" borderId="0" xfId="0" applyFont="1" applyBorder="1" applyAlignment="1">
      <alignment horizontal="left"/>
    </xf>
    <xf numFmtId="0" fontId="2" fillId="0" borderId="0" xfId="0" applyFont="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Fill="1" applyAlignment="1">
      <alignment horizontal="left"/>
    </xf>
    <xf numFmtId="0" fontId="0" fillId="0" borderId="0" xfId="0" applyFont="1" applyFill="1" applyBorder="1" applyAlignment="1">
      <alignment horizontal="left"/>
    </xf>
    <xf numFmtId="0" fontId="7" fillId="0" borderId="0" xfId="0" applyFont="1" applyFill="1" applyBorder="1" applyAlignment="1">
      <alignment/>
    </xf>
    <xf numFmtId="0" fontId="6" fillId="0" borderId="0" xfId="53" applyFont="1" applyFill="1" applyBorder="1" applyAlignment="1" applyProtection="1">
      <alignment/>
      <protection/>
    </xf>
    <xf numFmtId="49" fontId="0" fillId="0" borderId="0" xfId="0" applyNumberFormat="1" applyFont="1" applyFill="1" applyBorder="1" applyAlignment="1">
      <alignment horizontal="right"/>
    </xf>
    <xf numFmtId="49" fontId="0" fillId="0" borderId="0" xfId="0" applyNumberFormat="1" applyFont="1" applyFill="1" applyAlignment="1">
      <alignment horizontal="right"/>
    </xf>
    <xf numFmtId="49" fontId="5" fillId="0" borderId="0" xfId="0" applyNumberFormat="1" applyFont="1" applyFill="1" applyAlignment="1">
      <alignment horizontal="right"/>
    </xf>
    <xf numFmtId="49" fontId="0" fillId="0" borderId="0" xfId="0" applyNumberFormat="1" applyFont="1" applyBorder="1" applyAlignment="1">
      <alignment horizontal="right"/>
    </xf>
    <xf numFmtId="0" fontId="5" fillId="0" borderId="0" xfId="0" applyFont="1" applyFill="1" applyBorder="1" applyAlignment="1">
      <alignment/>
    </xf>
    <xf numFmtId="0" fontId="5" fillId="0" borderId="0" xfId="0" applyFont="1" applyFill="1" applyBorder="1" applyAlignment="1">
      <alignment wrapText="1"/>
    </xf>
    <xf numFmtId="0" fontId="0" fillId="0" borderId="0" xfId="0" applyFont="1" applyFill="1" applyBorder="1" applyAlignment="1">
      <alignment horizontal="left" wrapText="1"/>
    </xf>
    <xf numFmtId="0" fontId="5" fillId="0" borderId="0" xfId="0" applyFont="1" applyFill="1" applyBorder="1" applyAlignment="1">
      <alignment horizontal="left" wrapText="1"/>
    </xf>
    <xf numFmtId="0" fontId="3" fillId="0" borderId="0" xfId="53" applyFont="1" applyFill="1" applyAlignment="1" applyProtection="1">
      <alignment/>
      <protection/>
    </xf>
    <xf numFmtId="49" fontId="5" fillId="0" borderId="0" xfId="0" applyNumberFormat="1" applyFont="1" applyFill="1" applyBorder="1" applyAlignment="1">
      <alignment horizontal="right"/>
    </xf>
    <xf numFmtId="0" fontId="5" fillId="0" borderId="0" xfId="0" applyFont="1" applyFill="1" applyBorder="1" applyAlignment="1">
      <alignment horizontal="left"/>
    </xf>
    <xf numFmtId="0" fontId="3" fillId="0" borderId="0" xfId="53" applyFont="1" applyFill="1" applyBorder="1" applyAlignment="1" applyProtection="1">
      <alignment/>
      <protection/>
    </xf>
    <xf numFmtId="0" fontId="3" fillId="0" borderId="0" xfId="53" applyFont="1" applyFill="1" applyBorder="1" applyAlignment="1" applyProtection="1">
      <alignment horizontal="left"/>
      <protection/>
    </xf>
    <xf numFmtId="0" fontId="3" fillId="0" borderId="0" xfId="53" applyFont="1" applyFill="1" applyBorder="1" applyAlignment="1" applyProtection="1">
      <alignment wrapText="1"/>
      <protection/>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xf>
    <xf numFmtId="0" fontId="2" fillId="15" borderId="0" xfId="0" applyFont="1" applyFill="1" applyBorder="1" applyAlignment="1">
      <alignment horizontal="left"/>
    </xf>
    <xf numFmtId="0" fontId="2" fillId="9" borderId="0" xfId="0" applyFont="1" applyFill="1" applyBorder="1" applyAlignment="1">
      <alignment horizontal="left"/>
    </xf>
    <xf numFmtId="0" fontId="1" fillId="9" borderId="0" xfId="0" applyFont="1" applyFill="1" applyBorder="1" applyAlignment="1">
      <alignment horizontal="right"/>
    </xf>
    <xf numFmtId="0" fontId="0" fillId="9" borderId="0" xfId="0" applyFont="1" applyFill="1" applyBorder="1" applyAlignment="1">
      <alignment horizontal="left"/>
    </xf>
    <xf numFmtId="0" fontId="9" fillId="9" borderId="0" xfId="53" applyFont="1" applyFill="1" applyBorder="1" applyAlignment="1" applyProtection="1">
      <alignment horizontal="right"/>
      <protection/>
    </xf>
    <xf numFmtId="0" fontId="1" fillId="9" borderId="0" xfId="53" applyFont="1" applyFill="1" applyBorder="1" applyAlignment="1" applyProtection="1">
      <alignment horizontal="right"/>
      <protection/>
    </xf>
    <xf numFmtId="0" fontId="2" fillId="15" borderId="0" xfId="0" applyFont="1" applyFill="1" applyAlignment="1">
      <alignment horizontal="left"/>
    </xf>
    <xf numFmtId="0" fontId="0" fillId="0" borderId="0" xfId="57" applyFont="1" applyFill="1" applyBorder="1" applyAlignment="1">
      <alignment/>
      <protection/>
    </xf>
    <xf numFmtId="0" fontId="0" fillId="0" borderId="0" xfId="57" applyFont="1" applyFill="1" applyAlignment="1">
      <alignment horizontal="left"/>
      <protection/>
    </xf>
    <xf numFmtId="0" fontId="0" fillId="0" borderId="0" xfId="57" applyFont="1" applyFill="1" applyAlignment="1">
      <alignment/>
      <protection/>
    </xf>
    <xf numFmtId="0" fontId="2" fillId="0" borderId="0" xfId="57" applyFont="1" applyFill="1" applyBorder="1" applyAlignment="1">
      <alignment/>
      <protection/>
    </xf>
    <xf numFmtId="0" fontId="0" fillId="0" borderId="0" xfId="53" applyFont="1" applyFill="1" applyAlignment="1" applyProtection="1">
      <alignment/>
      <protection/>
    </xf>
    <xf numFmtId="0" fontId="0" fillId="0" borderId="0" xfId="53" applyFont="1" applyFill="1" applyBorder="1" applyAlignment="1" applyProtection="1">
      <alignment horizontal="left"/>
      <protection/>
    </xf>
    <xf numFmtId="0" fontId="0" fillId="0" borderId="0" xfId="53" applyFont="1" applyFill="1" applyBorder="1" applyAlignment="1" applyProtection="1">
      <alignment/>
      <protection/>
    </xf>
    <xf numFmtId="0" fontId="10" fillId="0" borderId="0" xfId="0" applyFont="1" applyFill="1" applyBorder="1" applyAlignment="1">
      <alignment/>
    </xf>
    <xf numFmtId="49" fontId="0" fillId="33" borderId="0" xfId="0" applyNumberFormat="1" applyFont="1" applyFill="1" applyAlignment="1">
      <alignment horizontal="right"/>
    </xf>
    <xf numFmtId="49" fontId="0" fillId="33" borderId="0" xfId="0" applyNumberFormat="1" applyFont="1" applyFill="1" applyBorder="1" applyAlignment="1">
      <alignment horizontal="right"/>
    </xf>
    <xf numFmtId="0" fontId="2" fillId="0" borderId="0" xfId="0" applyFont="1" applyBorder="1" applyAlignment="1">
      <alignment wrapText="1"/>
    </xf>
    <xf numFmtId="0" fontId="0" fillId="0" borderId="0" xfId="59" applyFont="1" applyFill="1" applyBorder="1" applyAlignment="1">
      <alignment/>
      <protection/>
    </xf>
    <xf numFmtId="0" fontId="0" fillId="0" borderId="0" xfId="0" applyFont="1" applyFill="1" applyAlignment="1">
      <alignment horizontal="right"/>
    </xf>
    <xf numFmtId="0" fontId="2" fillId="0" borderId="0" xfId="0" applyFont="1" applyFill="1" applyBorder="1" applyAlignment="1">
      <alignment wrapText="1"/>
    </xf>
    <xf numFmtId="0" fontId="52" fillId="0" borderId="0" xfId="58" applyFont="1" applyFill="1" applyBorder="1" applyAlignment="1">
      <alignment/>
      <protection/>
    </xf>
    <xf numFmtId="49" fontId="0" fillId="0" borderId="0" xfId="0" applyNumberFormat="1" applyFont="1" applyBorder="1" applyAlignment="1">
      <alignment horizontal="left" vertical="top" wrapText="1"/>
    </xf>
    <xf numFmtId="0" fontId="0" fillId="0" borderId="0" xfId="0" applyFont="1" applyFill="1" applyBorder="1" applyAlignment="1">
      <alignment horizontal="right"/>
    </xf>
    <xf numFmtId="49" fontId="0" fillId="0" borderId="0" xfId="60" applyNumberFormat="1" applyFont="1" applyBorder="1" applyAlignment="1">
      <alignment horizontal="left" vertical="top" wrapText="1"/>
      <protection/>
    </xf>
    <xf numFmtId="49" fontId="0" fillId="0" borderId="0" xfId="0" applyNumberFormat="1" applyFont="1" applyFill="1" applyBorder="1" applyAlignment="1">
      <alignment horizontal="left" vertical="top" wrapText="1"/>
    </xf>
    <xf numFmtId="15" fontId="0" fillId="0" borderId="0" xfId="57" applyNumberFormat="1" applyFont="1" applyFill="1" applyAlignment="1">
      <alignment horizontal="right"/>
      <protection/>
    </xf>
    <xf numFmtId="15" fontId="0" fillId="0" borderId="0" xfId="0" applyNumberFormat="1" applyFont="1" applyFill="1" applyAlignment="1">
      <alignment horizontal="right"/>
    </xf>
    <xf numFmtId="0" fontId="52" fillId="0" borderId="0" xfId="0" applyFont="1" applyFill="1" applyBorder="1" applyAlignment="1">
      <alignment/>
    </xf>
    <xf numFmtId="49" fontId="53" fillId="0" borderId="0" xfId="0" applyNumberFormat="1" applyFont="1" applyFill="1" applyAlignment="1">
      <alignment horizontal="right"/>
    </xf>
    <xf numFmtId="0" fontId="52" fillId="0" borderId="0" xfId="0" applyFont="1" applyFill="1" applyBorder="1" applyAlignment="1">
      <alignment horizontal="left"/>
    </xf>
    <xf numFmtId="0" fontId="54" fillId="0" borderId="0" xfId="0" applyFont="1" applyFill="1" applyBorder="1" applyAlignment="1">
      <alignment horizontal="left"/>
    </xf>
    <xf numFmtId="0" fontId="6" fillId="0" borderId="0" xfId="0" applyFont="1" applyFill="1" applyBorder="1" applyAlignment="1">
      <alignment horizontal="left"/>
    </xf>
    <xf numFmtId="49" fontId="0" fillId="9" borderId="0" xfId="0" applyNumberFormat="1" applyFont="1" applyFill="1" applyBorder="1" applyAlignment="1">
      <alignment horizontal="right"/>
    </xf>
    <xf numFmtId="0" fontId="3" fillId="0" borderId="0" xfId="53" applyFont="1" applyAlignment="1" applyProtection="1">
      <alignment/>
      <protection/>
    </xf>
    <xf numFmtId="17" fontId="0" fillId="0" borderId="0" xfId="0" applyNumberFormat="1" applyFont="1" applyFill="1" applyAlignment="1">
      <alignment horizontal="right"/>
    </xf>
    <xf numFmtId="0" fontId="0" fillId="0" borderId="0" xfId="0" applyFont="1" applyAlignment="1">
      <alignment vertical="center"/>
    </xf>
    <xf numFmtId="0" fontId="0" fillId="0" borderId="0" xfId="57" applyFont="1" applyFill="1" applyAlignment="1">
      <alignment vertical="center"/>
      <protection/>
    </xf>
    <xf numFmtId="0" fontId="2" fillId="0" borderId="0" xfId="0" applyFont="1" applyAlignment="1">
      <alignment vertical="center"/>
    </xf>
    <xf numFmtId="0" fontId="0" fillId="0" borderId="0" xfId="0" applyFont="1" applyAlignment="1">
      <alignment horizontal="right"/>
    </xf>
    <xf numFmtId="0" fontId="0" fillId="0" borderId="0" xfId="0" applyFont="1" applyAlignment="1">
      <alignment/>
    </xf>
    <xf numFmtId="0" fontId="55" fillId="0" borderId="0" xfId="53" applyFont="1" applyFill="1" applyAlignment="1" applyProtection="1">
      <alignment/>
      <protection/>
    </xf>
    <xf numFmtId="0" fontId="56" fillId="0" borderId="0" xfId="0" applyFont="1" applyAlignment="1">
      <alignment/>
    </xf>
    <xf numFmtId="0" fontId="55" fillId="0" borderId="0" xfId="53" applyFont="1" applyFill="1" applyBorder="1" applyAlignment="1" applyProtection="1">
      <alignment wrapText="1"/>
      <protection/>
    </xf>
    <xf numFmtId="0" fontId="55" fillId="0" borderId="0" xfId="53" applyFont="1" applyFill="1" applyBorder="1" applyAlignment="1" applyProtection="1">
      <alignment horizontal="left"/>
      <protection/>
    </xf>
    <xf numFmtId="0" fontId="55" fillId="0" borderId="0" xfId="53" applyFont="1" applyFill="1" applyBorder="1" applyAlignment="1" applyProtection="1">
      <alignment/>
      <protection/>
    </xf>
    <xf numFmtId="0" fontId="0" fillId="0" borderId="0" xfId="0" applyFont="1" applyFill="1" applyAlignment="1">
      <alignment vertical="center"/>
    </xf>
    <xf numFmtId="0" fontId="2" fillId="0" borderId="0" xfId="0" applyFont="1" applyAlignment="1">
      <alignment/>
    </xf>
    <xf numFmtId="0" fontId="55" fillId="0" borderId="0" xfId="57" applyFont="1" applyFill="1" applyAlignment="1">
      <alignment/>
      <protection/>
    </xf>
    <xf numFmtId="0" fontId="55" fillId="33" borderId="0" xfId="57" applyFont="1" applyFill="1" applyAlignment="1">
      <alignment/>
      <protection/>
    </xf>
    <xf numFmtId="0" fontId="3" fillId="0" borderId="0" xfId="53" applyFont="1" applyFill="1" applyAlignment="1" applyProtection="1">
      <alignment wrapText="1"/>
      <protection/>
    </xf>
    <xf numFmtId="0" fontId="0" fillId="0" borderId="0" xfId="61" applyFont="1" applyFill="1" applyAlignment="1">
      <alignment/>
      <protection/>
    </xf>
    <xf numFmtId="0" fontId="0" fillId="0" borderId="0" xfId="61" applyFont="1" applyFill="1" applyAlignment="1">
      <alignment horizontal="right"/>
      <protection/>
    </xf>
    <xf numFmtId="0" fontId="0" fillId="0" borderId="0" xfId="61" applyFont="1" applyFill="1" applyAlignment="1">
      <alignment horizontal="left"/>
      <protection/>
    </xf>
    <xf numFmtId="0" fontId="0" fillId="0" borderId="0" xfId="0" applyFont="1" applyFill="1" applyBorder="1" applyAlignment="1">
      <alignment/>
    </xf>
    <xf numFmtId="0" fontId="2" fillId="0" borderId="0" xfId="0" applyFont="1" applyFill="1" applyBorder="1" applyAlignment="1">
      <alignment/>
    </xf>
    <xf numFmtId="0" fontId="0" fillId="0" borderId="10" xfId="57" applyFont="1" applyFill="1" applyBorder="1" applyAlignment="1">
      <alignment/>
      <protection/>
    </xf>
    <xf numFmtId="0" fontId="57" fillId="0" borderId="0" xfId="65" applyFont="1" applyFill="1" applyBorder="1" applyAlignment="1">
      <alignment wrapText="1"/>
      <protection/>
    </xf>
    <xf numFmtId="0" fontId="0" fillId="0" borderId="10" xfId="0" applyFont="1" applyFill="1" applyBorder="1" applyAlignment="1">
      <alignment/>
    </xf>
    <xf numFmtId="0" fontId="0" fillId="0" borderId="0" xfId="57" applyFont="1" applyFill="1" applyBorder="1" applyAlignment="1">
      <alignment horizontal="left"/>
      <protection/>
    </xf>
    <xf numFmtId="0" fontId="52" fillId="0" borderId="0" xfId="57" applyFont="1" applyFill="1" applyBorder="1" applyAlignment="1">
      <alignment/>
      <protection/>
    </xf>
    <xf numFmtId="0" fontId="2" fillId="0" borderId="0" xfId="57" applyFont="1" applyFill="1" applyAlignment="1">
      <alignment/>
      <protection/>
    </xf>
    <xf numFmtId="0" fontId="0" fillId="0" borderId="0" xfId="53" applyFont="1" applyFill="1" applyBorder="1" applyAlignment="1" applyProtection="1">
      <alignment wrapText="1"/>
      <protection/>
    </xf>
    <xf numFmtId="0" fontId="52" fillId="0" borderId="0" xfId="53" applyFont="1" applyFill="1" applyAlignment="1" applyProtection="1">
      <alignment/>
      <protection/>
    </xf>
    <xf numFmtId="0" fontId="52" fillId="0" borderId="0" xfId="53" applyFont="1" applyFill="1" applyBorder="1" applyAlignment="1" applyProtection="1">
      <alignment/>
      <protection/>
    </xf>
    <xf numFmtId="0" fontId="52" fillId="0" borderId="0" xfId="53" applyFont="1" applyFill="1" applyBorder="1" applyAlignment="1" applyProtection="1">
      <alignment wrapText="1"/>
      <protection/>
    </xf>
    <xf numFmtId="0" fontId="52" fillId="0" borderId="0" xfId="53" applyFont="1" applyFill="1" applyBorder="1" applyAlignment="1" applyProtection="1">
      <alignment horizontal="left"/>
      <protection/>
    </xf>
    <xf numFmtId="0" fontId="52" fillId="0" borderId="0" xfId="53" applyFont="1" applyFill="1" applyAlignment="1" applyProtection="1">
      <alignment horizontal="left"/>
      <protection/>
    </xf>
    <xf numFmtId="0" fontId="53" fillId="0" borderId="0" xfId="59" applyFont="1" applyFill="1" applyBorder="1" applyAlignment="1">
      <alignment/>
      <protection/>
    </xf>
    <xf numFmtId="0" fontId="52" fillId="0" borderId="0" xfId="57" applyFont="1" applyFill="1" applyAlignment="1">
      <alignment/>
      <protection/>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horizontal="left"/>
    </xf>
    <xf numFmtId="0" fontId="58" fillId="0" borderId="0" xfId="65" applyFont="1" applyFill="1" applyBorder="1" applyAlignment="1">
      <alignment wrapText="1"/>
      <protection/>
    </xf>
    <xf numFmtId="0" fontId="2" fillId="0" borderId="10" xfId="0" applyFont="1" applyFill="1" applyBorder="1" applyAlignment="1">
      <alignment/>
    </xf>
    <xf numFmtId="0" fontId="2" fillId="0" borderId="10" xfId="0" applyFont="1" applyFill="1" applyBorder="1" applyAlignment="1">
      <alignment/>
    </xf>
    <xf numFmtId="208" fontId="57" fillId="0" borderId="0" xfId="65" applyNumberFormat="1" applyFont="1" applyFill="1" applyBorder="1" applyAlignment="1">
      <alignment horizontal="right" wrapText="1"/>
      <protection/>
    </xf>
    <xf numFmtId="49" fontId="0" fillId="0" borderId="10" xfId="0" applyNumberFormat="1" applyFont="1" applyFill="1" applyBorder="1" applyAlignment="1">
      <alignment horizontal="right"/>
    </xf>
    <xf numFmtId="0" fontId="0" fillId="0" borderId="10" xfId="57" applyFont="1" applyFill="1" applyBorder="1" applyAlignment="1">
      <alignment horizontal="right"/>
      <protection/>
    </xf>
    <xf numFmtId="0" fontId="0" fillId="0" borderId="10" xfId="57" applyFont="1" applyFill="1" applyBorder="1" applyAlignment="1">
      <alignment horizontal="left"/>
      <protection/>
    </xf>
    <xf numFmtId="0" fontId="0" fillId="9" borderId="0" xfId="57" applyFont="1" applyFill="1" applyBorder="1" applyAlignment="1">
      <alignment horizontal="left"/>
      <protection/>
    </xf>
    <xf numFmtId="0" fontId="8" fillId="9" borderId="0" xfId="57" applyFont="1" applyFill="1" applyBorder="1" applyAlignment="1">
      <alignment horizontal="right" wrapText="1"/>
      <protection/>
    </xf>
    <xf numFmtId="0" fontId="8" fillId="9" borderId="0" xfId="57" applyFont="1" applyFill="1" applyBorder="1" applyAlignment="1">
      <alignment horizontal="left"/>
      <protection/>
    </xf>
    <xf numFmtId="0" fontId="8" fillId="9" borderId="0" xfId="57" applyFont="1" applyFill="1" applyBorder="1" applyAlignment="1">
      <alignment horizontal="right"/>
      <protection/>
    </xf>
    <xf numFmtId="0" fontId="11" fillId="9" borderId="0" xfId="57" applyFont="1" applyFill="1" applyBorder="1" applyAlignment="1">
      <alignment horizontal="left" vertical="top"/>
      <protection/>
    </xf>
    <xf numFmtId="0" fontId="0" fillId="9" borderId="0" xfId="53" applyFont="1" applyFill="1" applyBorder="1" applyAlignment="1" applyProtection="1">
      <alignment horizontal="left"/>
      <protection/>
    </xf>
    <xf numFmtId="0" fontId="0" fillId="0" borderId="0" xfId="57" applyFont="1" applyFill="1" applyAlignment="1">
      <alignment horizontal="right"/>
      <protection/>
    </xf>
    <xf numFmtId="49" fontId="0" fillId="0" borderId="0" xfId="61" applyNumberFormat="1" applyFont="1" applyFill="1" applyAlignment="1">
      <alignment horizontal="right"/>
      <protection/>
    </xf>
    <xf numFmtId="0" fontId="0" fillId="0" borderId="0" xfId="57" applyFont="1" applyFill="1" applyBorder="1" applyAlignment="1">
      <alignment horizontal="right"/>
      <protection/>
    </xf>
    <xf numFmtId="49" fontId="2" fillId="15" borderId="0" xfId="0" applyNumberFormat="1" applyFont="1" applyFill="1" applyAlignment="1">
      <alignment horizontal="right"/>
    </xf>
    <xf numFmtId="0" fontId="0" fillId="0" borderId="0" xfId="58" applyFont="1" applyFill="1" applyBorder="1" applyAlignment="1">
      <alignment/>
      <protection/>
    </xf>
    <xf numFmtId="0" fontId="0" fillId="0" borderId="10" xfId="0" applyFont="1" applyFill="1" applyBorder="1" applyAlignment="1">
      <alignment horizontal="left" wrapText="1"/>
    </xf>
    <xf numFmtId="0" fontId="2" fillId="0" borderId="0" xfId="58" applyFont="1" applyFill="1" applyBorder="1" applyAlignment="1">
      <alignment/>
      <protection/>
    </xf>
    <xf numFmtId="0" fontId="0" fillId="0" borderId="0" xfId="58" applyFont="1" applyFill="1" applyBorder="1" applyAlignment="1">
      <alignment horizontal="right"/>
      <protection/>
    </xf>
    <xf numFmtId="0" fontId="0" fillId="0" borderId="0" xfId="58" applyFont="1" applyFill="1" applyBorder="1" applyAlignment="1">
      <alignment horizontal="left"/>
      <protection/>
    </xf>
    <xf numFmtId="0" fontId="0" fillId="0" borderId="0" xfId="0" applyFill="1" applyAlignment="1">
      <alignment/>
    </xf>
    <xf numFmtId="0" fontId="0" fillId="0" borderId="0" xfId="0" applyFill="1" applyBorder="1" applyAlignment="1">
      <alignment horizontal="left"/>
    </xf>
    <xf numFmtId="0" fontId="3" fillId="0" borderId="0" xfId="53" applyFill="1" applyAlignment="1" applyProtection="1">
      <alignment horizontal="left"/>
      <protection/>
    </xf>
    <xf numFmtId="0" fontId="3" fillId="0" borderId="0" xfId="53" applyFill="1" applyBorder="1" applyAlignment="1" applyProtection="1">
      <alignment horizontal="left"/>
      <protection/>
    </xf>
    <xf numFmtId="0" fontId="0" fillId="0" borderId="0" xfId="57" applyFill="1" applyAlignment="1">
      <alignment/>
      <protection/>
    </xf>
    <xf numFmtId="0" fontId="0" fillId="0" borderId="0" xfId="57" applyFont="1" applyFill="1" applyAlignment="1">
      <alignment horizontal="right"/>
      <protection/>
    </xf>
    <xf numFmtId="0" fontId="0" fillId="0" borderId="0" xfId="57" applyFont="1" applyFill="1" applyAlignment="1">
      <alignment horizontal="left"/>
      <protection/>
    </xf>
    <xf numFmtId="0" fontId="3" fillId="0" borderId="0" xfId="53" applyFill="1" applyAlignment="1" applyProtection="1">
      <alignment/>
      <protection/>
    </xf>
    <xf numFmtId="0" fontId="0" fillId="0" borderId="0" xfId="0" applyFill="1" applyBorder="1" applyAlignment="1">
      <alignment horizontal="left" wrapText="1"/>
    </xf>
    <xf numFmtId="0" fontId="0" fillId="0" borderId="0" xfId="0" applyFill="1" applyAlignment="1">
      <alignment horizontal="right"/>
    </xf>
    <xf numFmtId="49" fontId="0" fillId="0" borderId="0" xfId="0" applyNumberFormat="1" applyFill="1" applyBorder="1" applyAlignment="1">
      <alignment horizontal="right"/>
    </xf>
    <xf numFmtId="0" fontId="0" fillId="0" borderId="0" xfId="0" applyFill="1" applyBorder="1" applyAlignment="1">
      <alignment/>
    </xf>
    <xf numFmtId="0" fontId="3" fillId="0" borderId="0" xfId="53" applyFill="1" applyBorder="1" applyAlignment="1" applyProtection="1">
      <alignment/>
      <protection/>
    </xf>
    <xf numFmtId="0" fontId="0" fillId="0" borderId="0" xfId="0" applyFill="1" applyBorder="1" applyAlignment="1">
      <alignment wrapText="1"/>
    </xf>
    <xf numFmtId="0" fontId="3" fillId="0" borderId="0" xfId="53" applyFill="1" applyBorder="1" applyAlignment="1" applyProtection="1">
      <alignment wrapText="1"/>
      <protection/>
    </xf>
    <xf numFmtId="0" fontId="2" fillId="0" borderId="10" xfId="57" applyFont="1" applyFill="1" applyBorder="1" applyAlignment="1">
      <alignment/>
      <protection/>
    </xf>
    <xf numFmtId="0" fontId="0" fillId="0" borderId="10" xfId="0" applyFont="1" applyFill="1" applyBorder="1" applyAlignment="1">
      <alignment horizontal="right"/>
    </xf>
    <xf numFmtId="0" fontId="0" fillId="0" borderId="0" xfId="0" applyFont="1" applyFill="1" applyBorder="1" applyAlignment="1">
      <alignment/>
    </xf>
    <xf numFmtId="49" fontId="0" fillId="0" borderId="0" xfId="0" applyNumberFormat="1" applyFont="1" applyFill="1" applyBorder="1" applyAlignment="1">
      <alignment horizontal="right"/>
    </xf>
    <xf numFmtId="0" fontId="0" fillId="0" borderId="0" xfId="0" applyFont="1" applyFill="1" applyBorder="1" applyAlignment="1">
      <alignment horizontal="left"/>
    </xf>
    <xf numFmtId="0" fontId="3" fillId="0" borderId="0" xfId="53" applyAlignment="1" applyProtection="1">
      <alignment vertical="center"/>
      <protection/>
    </xf>
    <xf numFmtId="0" fontId="0" fillId="0" borderId="0" xfId="57" applyFill="1" applyAlignment="1">
      <alignment horizontal="left"/>
      <protection/>
    </xf>
    <xf numFmtId="0" fontId="0" fillId="0" borderId="0" xfId="57" applyFill="1" applyAlignment="1">
      <alignment horizontal="right"/>
      <protection/>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Alignment="1">
      <alignment horizontal="right"/>
    </xf>
    <xf numFmtId="0" fontId="0" fillId="0" borderId="0" xfId="0" applyFont="1" applyFill="1" applyAlignment="1">
      <alignment horizontal="left"/>
    </xf>
    <xf numFmtId="0" fontId="0" fillId="0" borderId="0" xfId="61" applyFill="1" applyAlignment="1">
      <alignment/>
      <protection/>
    </xf>
    <xf numFmtId="0" fontId="0" fillId="0" borderId="0" xfId="61" applyFont="1" applyFill="1" applyAlignment="1">
      <alignment horizontal="right"/>
      <protection/>
    </xf>
    <xf numFmtId="0" fontId="0" fillId="0" borderId="0" xfId="61" applyFill="1" applyAlignment="1">
      <alignment horizontal="right"/>
      <protection/>
    </xf>
    <xf numFmtId="0" fontId="0" fillId="0" borderId="0" xfId="61" applyFont="1" applyFill="1" applyAlignment="1">
      <alignment horizontal="left"/>
      <protection/>
    </xf>
    <xf numFmtId="0" fontId="56" fillId="0" borderId="10" xfId="0" applyFont="1" applyFill="1" applyBorder="1" applyAlignment="1">
      <alignment wrapText="1"/>
    </xf>
    <xf numFmtId="0" fontId="0" fillId="0" borderId="0" xfId="0" applyFont="1" applyBorder="1" applyAlignment="1">
      <alignment/>
    </xf>
    <xf numFmtId="0" fontId="0" fillId="0" borderId="0" xfId="0" applyFont="1" applyBorder="1" applyAlignment="1">
      <alignment vertical="center"/>
    </xf>
    <xf numFmtId="0" fontId="0" fillId="0" borderId="0" xfId="57" applyFont="1" applyFill="1" applyBorder="1" applyAlignment="1">
      <alignment vertical="center"/>
      <protection/>
    </xf>
    <xf numFmtId="0" fontId="58" fillId="0" borderId="10" xfId="0" applyFont="1" applyFill="1" applyBorder="1" applyAlignment="1">
      <alignment/>
    </xf>
    <xf numFmtId="0" fontId="2" fillId="0" borderId="0" xfId="0" applyFont="1" applyBorder="1" applyAlignment="1">
      <alignment vertical="center"/>
    </xf>
    <xf numFmtId="0" fontId="56" fillId="0" borderId="10" xfId="0" applyFont="1" applyFill="1" applyBorder="1" applyAlignment="1">
      <alignment/>
    </xf>
    <xf numFmtId="0" fontId="5" fillId="0" borderId="10" xfId="0" applyFont="1" applyFill="1" applyBorder="1" applyAlignment="1">
      <alignment horizontal="left"/>
    </xf>
    <xf numFmtId="14" fontId="0" fillId="0" borderId="10" xfId="57" applyNumberFormat="1" applyFont="1" applyFill="1" applyBorder="1" applyAlignment="1">
      <alignment horizontal="right"/>
      <protection/>
    </xf>
    <xf numFmtId="49" fontId="5" fillId="0" borderId="10" xfId="0" applyNumberFormat="1" applyFont="1" applyFill="1" applyBorder="1" applyAlignment="1">
      <alignment horizontal="right"/>
    </xf>
    <xf numFmtId="15" fontId="0" fillId="0" borderId="10" xfId="57" applyNumberFormat="1" applyFont="1" applyFill="1" applyBorder="1" applyAlignment="1">
      <alignment horizontal="right"/>
      <protection/>
    </xf>
    <xf numFmtId="0" fontId="0" fillId="0" borderId="0" xfId="0" applyFont="1" applyBorder="1" applyAlignment="1">
      <alignment horizontal="right"/>
    </xf>
    <xf numFmtId="49" fontId="53" fillId="0" borderId="0" xfId="0" applyNumberFormat="1" applyFont="1" applyFill="1" applyBorder="1" applyAlignment="1">
      <alignment horizontal="right"/>
    </xf>
    <xf numFmtId="0" fontId="0" fillId="0" borderId="10" xfId="59" applyFont="1" applyFill="1" applyBorder="1" applyAlignment="1">
      <alignment wrapText="1"/>
      <protection/>
    </xf>
    <xf numFmtId="0" fontId="56" fillId="0" borderId="0" xfId="0" applyFont="1" applyBorder="1" applyAlignment="1">
      <alignment/>
    </xf>
    <xf numFmtId="0" fontId="0" fillId="0" borderId="0" xfId="0" applyFont="1" applyFill="1" applyBorder="1" applyAlignment="1">
      <alignment vertical="center"/>
    </xf>
    <xf numFmtId="0" fontId="0" fillId="0" borderId="0" xfId="0" applyBorder="1" applyAlignment="1">
      <alignment/>
    </xf>
    <xf numFmtId="15" fontId="0" fillId="0" borderId="0" xfId="57" applyNumberFormat="1" applyFont="1" applyFill="1" applyBorder="1" applyAlignment="1">
      <alignment horizontal="right"/>
      <protection/>
    </xf>
    <xf numFmtId="15" fontId="0" fillId="0" borderId="0" xfId="0" applyNumberFormat="1" applyFont="1" applyFill="1" applyBorder="1" applyAlignment="1">
      <alignment horizontal="right"/>
    </xf>
    <xf numFmtId="0" fontId="0" fillId="0" borderId="0" xfId="61" applyFont="1" applyFill="1" applyBorder="1" applyAlignment="1">
      <alignment horizontal="right"/>
      <protection/>
    </xf>
    <xf numFmtId="0" fontId="56" fillId="0" borderId="0" xfId="0" applyFont="1" applyBorder="1" applyAlignment="1">
      <alignment vertical="center"/>
    </xf>
    <xf numFmtId="0" fontId="0" fillId="0" borderId="0" xfId="57" applyFill="1" applyBorder="1" applyAlignment="1">
      <alignment/>
      <protection/>
    </xf>
    <xf numFmtId="0" fontId="2" fillId="0" borderId="10" xfId="59" applyFont="1" applyFill="1" applyBorder="1">
      <alignment/>
      <protection/>
    </xf>
    <xf numFmtId="0" fontId="0" fillId="0" borderId="10" xfId="59" applyFont="1" applyFill="1" applyBorder="1">
      <alignment/>
      <protection/>
    </xf>
    <xf numFmtId="0" fontId="0" fillId="0" borderId="0" xfId="57" applyFill="1" applyBorder="1" applyAlignment="1">
      <alignment horizontal="right"/>
      <protection/>
    </xf>
    <xf numFmtId="0" fontId="0" fillId="0" borderId="0" xfId="57" applyFont="1" applyFill="1" applyBorder="1" applyAlignment="1">
      <alignment horizontal="right"/>
      <protection/>
    </xf>
    <xf numFmtId="0" fontId="0" fillId="0" borderId="0" xfId="57" applyFill="1" applyBorder="1" applyAlignment="1">
      <alignment horizontal="left"/>
      <protection/>
    </xf>
    <xf numFmtId="0" fontId="59" fillId="0" borderId="0" xfId="0" applyFont="1" applyAlignment="1">
      <alignment/>
    </xf>
    <xf numFmtId="0" fontId="6" fillId="0" borderId="0" xfId="0" applyFont="1" applyFill="1" applyBorder="1" applyAlignment="1">
      <alignment/>
    </xf>
    <xf numFmtId="0" fontId="0" fillId="0" borderId="0" xfId="57" applyNumberFormat="1" applyFont="1" applyFill="1" applyAlignment="1">
      <alignment horizontal="right"/>
      <protection/>
    </xf>
    <xf numFmtId="0" fontId="34" fillId="0" borderId="0" xfId="0" applyFont="1" applyFill="1" applyBorder="1" applyAlignment="1">
      <alignment horizontal="left"/>
    </xf>
    <xf numFmtId="0" fontId="6" fillId="0" borderId="0" xfId="53" applyFont="1" applyAlignment="1" applyProtection="1">
      <alignment vertical="center"/>
      <protection/>
    </xf>
    <xf numFmtId="0" fontId="6" fillId="0" borderId="0" xfId="53" applyFont="1" applyFill="1" applyBorder="1" applyAlignment="1" applyProtection="1">
      <alignment horizontal="left"/>
      <protection/>
    </xf>
    <xf numFmtId="0" fontId="0" fillId="0" borderId="0" xfId="0" applyFont="1" applyAlignment="1">
      <alignment/>
    </xf>
    <xf numFmtId="0" fontId="2" fillId="0" borderId="0" xfId="0"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_Sheet1" xfId="61"/>
    <cellStyle name="Note" xfId="62"/>
    <cellStyle name="Output" xfId="63"/>
    <cellStyle name="Percent" xfId="64"/>
    <cellStyle name="Standard_Tabelle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129</xdr:row>
      <xdr:rowOff>0</xdr:rowOff>
    </xdr:from>
    <xdr:to>
      <xdr:col>2</xdr:col>
      <xdr:colOff>609600</xdr:colOff>
      <xdr:row>130</xdr:row>
      <xdr:rowOff>0</xdr:rowOff>
    </xdr:to>
    <xdr:pic>
      <xdr:nvPicPr>
        <xdr:cNvPr id="1" name="Picture 1025" hidden="1"/>
        <xdr:cNvPicPr preferRelativeResize="1">
          <a:picLocks noChangeAspect="0"/>
        </xdr:cNvPicPr>
      </xdr:nvPicPr>
      <xdr:blipFill>
        <a:blip r:embed="rId1"/>
        <a:stretch>
          <a:fillRect/>
        </a:stretch>
      </xdr:blipFill>
      <xdr:spPr>
        <a:xfrm>
          <a:off x="4133850" y="22574250"/>
          <a:ext cx="6096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lbright.nl/" TargetMode="External" /><Relationship Id="rId2" Type="http://schemas.openxmlformats.org/officeDocument/2006/relationships/hyperlink" Target="http://www.fulbright.nl/" TargetMode="External" /><Relationship Id="rId3" Type="http://schemas.openxmlformats.org/officeDocument/2006/relationships/hyperlink" Target="http://www.fulbright.org.tr/" TargetMode="External" /><Relationship Id="rId4" Type="http://schemas.openxmlformats.org/officeDocument/2006/relationships/hyperlink" Target="http://www.fulbright.cz/" TargetMode="External" /><Relationship Id="rId5" Type="http://schemas.openxmlformats.org/officeDocument/2006/relationships/hyperlink" Target="http://en.wikipedia.org/wiki/Terry_H._Anderson" TargetMode="External" /><Relationship Id="rId6" Type="http://schemas.openxmlformats.org/officeDocument/2006/relationships/hyperlink" Target="http://www.fulbright.pt/" TargetMode="External" /><Relationship Id="rId7" Type="http://schemas.openxmlformats.org/officeDocument/2006/relationships/hyperlink" Target="http://utulsa.edu/people/michael-troilo/" TargetMode="External" /><Relationship Id="rId8" Type="http://schemas.openxmlformats.org/officeDocument/2006/relationships/hyperlink" Target="http://www.fulbright.pt/" TargetMode="External" /><Relationship Id="rId9" Type="http://schemas.openxmlformats.org/officeDocument/2006/relationships/hyperlink" Target="http://www.pdx.edu/profile/kelly-clifton-0" TargetMode="External" /><Relationship Id="rId10" Type="http://schemas.openxmlformats.org/officeDocument/2006/relationships/hyperlink" Target="http://www.fulbright.pt/" TargetMode="External" /><Relationship Id="rId11" Type="http://schemas.openxmlformats.org/officeDocument/2006/relationships/hyperlink" Target="http://people.uncw.edu/emslies/" TargetMode="External" /><Relationship Id="rId12" Type="http://schemas.openxmlformats.org/officeDocument/2006/relationships/hyperlink" Target="http://www.fulbright.pt/" TargetMode="External" /><Relationship Id="rId13" Type="http://schemas.openxmlformats.org/officeDocument/2006/relationships/hyperlink" Target="http://www.fulbright.pt/" TargetMode="External" /><Relationship Id="rId14" Type="http://schemas.openxmlformats.org/officeDocument/2006/relationships/hyperlink" Target="http://www.fulbright.pt/" TargetMode="External" /><Relationship Id="rId15" Type="http://schemas.openxmlformats.org/officeDocument/2006/relationships/hyperlink" Target="http://www.fulbright.pt/" TargetMode="External" /><Relationship Id="rId16" Type="http://schemas.openxmlformats.org/officeDocument/2006/relationships/hyperlink" Target="http://www.csus.edu/physics/faculty/Margoniner.html" TargetMode="External" /><Relationship Id="rId17" Type="http://schemas.openxmlformats.org/officeDocument/2006/relationships/hyperlink" Target="https://sppo.osu.edu/people/voigt.25" TargetMode="External" /><Relationship Id="rId18" Type="http://schemas.openxmlformats.org/officeDocument/2006/relationships/hyperlink" Target="http://www.physics.ucdavis.edu/~dwittman/" TargetMode="External" /><Relationship Id="rId19" Type="http://schemas.openxmlformats.org/officeDocument/2006/relationships/hyperlink" Target="http://www.fulbright.es/" TargetMode="External" /><Relationship Id="rId20" Type="http://schemas.openxmlformats.org/officeDocument/2006/relationships/hyperlink" Target="http://www.fulbright.no/" TargetMode="External" /><Relationship Id="rId21" Type="http://schemas.openxmlformats.org/officeDocument/2006/relationships/hyperlink" Target="http://www.fulbright.no/" TargetMode="External" /><Relationship Id="rId22" Type="http://schemas.openxmlformats.org/officeDocument/2006/relationships/hyperlink" Target="http://anthro.fullerton.edu/pfashing/fashing%20cv.pdf" TargetMode="External" /><Relationship Id="rId23" Type="http://schemas.openxmlformats.org/officeDocument/2006/relationships/hyperlink" Target="http://www.fulbright.no/" TargetMode="External" /><Relationship Id="rId24" Type="http://schemas.openxmlformats.org/officeDocument/2006/relationships/hyperlink" Target="http://www.fulbright.no/" TargetMode="External" /><Relationship Id="rId25" Type="http://schemas.openxmlformats.org/officeDocument/2006/relationships/hyperlink" Target="http://www.fulbright.no/" TargetMode="External" /><Relationship Id="rId26" Type="http://schemas.openxmlformats.org/officeDocument/2006/relationships/hyperlink" Target="http://www.neiu.edu/academics/college-of-arts-and-sciences/faculty/kristen-l-over" TargetMode="External" /><Relationship Id="rId27" Type="http://schemas.openxmlformats.org/officeDocument/2006/relationships/hyperlink" Target="http://www.fulbright.no/" TargetMode="External" /><Relationship Id="rId28" Type="http://schemas.openxmlformats.org/officeDocument/2006/relationships/hyperlink" Target="http://www.fulbright.no/" TargetMode="External" /><Relationship Id="rId29" Type="http://schemas.openxmlformats.org/officeDocument/2006/relationships/hyperlink" Target="http://www.fulbright.no/" TargetMode="External" /><Relationship Id="rId30" Type="http://schemas.openxmlformats.org/officeDocument/2006/relationships/hyperlink" Target="http://csivc.csi.cuny.edu/Irina.Sekerina/files/CV.html" TargetMode="External" /><Relationship Id="rId31" Type="http://schemas.openxmlformats.org/officeDocument/2006/relationships/hyperlink" Target="http://www.ce.wsu.edu/Faculty_Staff/Profiles/walden.htm" TargetMode="External" /><Relationship Id="rId32" Type="http://schemas.openxmlformats.org/officeDocument/2006/relationships/hyperlink" Target="http://www.fulbright.no/" TargetMode="External" /><Relationship Id="rId33" Type="http://schemas.openxmlformats.org/officeDocument/2006/relationships/hyperlink" Target="http://www.fulbright.no/filestore/Brochures/LuuCV_Fulbright.pdf" TargetMode="External" /><Relationship Id="rId34" Type="http://schemas.openxmlformats.org/officeDocument/2006/relationships/hyperlink" Target="http://www.uspages.fulbright.sk/" TargetMode="External" /><Relationship Id="rId35" Type="http://schemas.openxmlformats.org/officeDocument/2006/relationships/hyperlink" Target="http://www.uspages.fulbright.sk/" TargetMode="External" /><Relationship Id="rId36" Type="http://schemas.openxmlformats.org/officeDocument/2006/relationships/hyperlink" Target="http://www.uspages.fulbright.sk/" TargetMode="External" /><Relationship Id="rId37" Type="http://schemas.openxmlformats.org/officeDocument/2006/relationships/hyperlink" Target="http://www.fulbright-france.org/" TargetMode="External" /><Relationship Id="rId38" Type="http://schemas.openxmlformats.org/officeDocument/2006/relationships/hyperlink" Target="http://www.fulbright.fi/en" TargetMode="External" /><Relationship Id="rId39" Type="http://schemas.openxmlformats.org/officeDocument/2006/relationships/hyperlink" Target="http://www.fulbright.fi/en" TargetMode="External" /><Relationship Id="rId40" Type="http://schemas.openxmlformats.org/officeDocument/2006/relationships/hyperlink" Target="http://www.wemakeithappen.dk/" TargetMode="External" /><Relationship Id="rId41" Type="http://schemas.openxmlformats.org/officeDocument/2006/relationships/hyperlink" Target="http://www.myunion.edu/wp-content/uploads/2014/05/CV_gray_l.pdf" TargetMode="External" /><Relationship Id="rId42" Type="http://schemas.openxmlformats.org/officeDocument/2006/relationships/hyperlink" Target="http://facultysites.etown.edu/wheelersburg/cv/" TargetMode="External" /><Relationship Id="rId43" Type="http://schemas.openxmlformats.org/officeDocument/2006/relationships/hyperlink" Target="http://www.fulbright.se/" TargetMode="External" /><Relationship Id="rId44" Type="http://schemas.openxmlformats.org/officeDocument/2006/relationships/hyperlink" Target="http://www.fulbright.se/" TargetMode="External" /><Relationship Id="rId45" Type="http://schemas.openxmlformats.org/officeDocument/2006/relationships/hyperlink" Target="http://www.fulbright.se/" TargetMode="External" /><Relationship Id="rId46" Type="http://schemas.openxmlformats.org/officeDocument/2006/relationships/hyperlink" Target="http://www.fulbright.se/" TargetMode="External" /><Relationship Id="rId47" Type="http://schemas.openxmlformats.org/officeDocument/2006/relationships/hyperlink" Target="http://www.fulbright.se/" TargetMode="External" /><Relationship Id="rId48" Type="http://schemas.openxmlformats.org/officeDocument/2006/relationships/hyperlink" Target="http://www.fulbright.se/" TargetMode="External" /><Relationship Id="rId49" Type="http://schemas.openxmlformats.org/officeDocument/2006/relationships/hyperlink" Target="http://www.fulbright.se/" TargetMode="External" /><Relationship Id="rId50" Type="http://schemas.openxmlformats.org/officeDocument/2006/relationships/hyperlink" Target="http://www.fulbright.be/" TargetMode="External" /><Relationship Id="rId51" Type="http://schemas.openxmlformats.org/officeDocument/2006/relationships/hyperlink" Target="http://www.fulbright.be/" TargetMode="External" /><Relationship Id="rId52" Type="http://schemas.openxmlformats.org/officeDocument/2006/relationships/hyperlink" Target="http://www.fulbrightschuman.eu/" TargetMode="External" /><Relationship Id="rId53" Type="http://schemas.openxmlformats.org/officeDocument/2006/relationships/hyperlink" Target="http://www.fulbrightschuman.eu/" TargetMode="External" /><Relationship Id="rId54" Type="http://schemas.openxmlformats.org/officeDocument/2006/relationships/hyperlink" Target="http://www.fulbright.gr/" TargetMode="External" /><Relationship Id="rId55" Type="http://schemas.openxmlformats.org/officeDocument/2006/relationships/hyperlink" Target="http://www.fulbright.gr/" TargetMode="External" /><Relationship Id="rId56" Type="http://schemas.openxmlformats.org/officeDocument/2006/relationships/hyperlink" Target="http://www.fulbright.gr/" TargetMode="External" /><Relationship Id="rId57" Type="http://schemas.openxmlformats.org/officeDocument/2006/relationships/hyperlink" Target="http://www.fulbright.ie/" TargetMode="External" /><Relationship Id="rId58" Type="http://schemas.openxmlformats.org/officeDocument/2006/relationships/hyperlink" Target="http://www.fulbright.ie/" TargetMode="External" /><Relationship Id="rId59" Type="http://schemas.openxmlformats.org/officeDocument/2006/relationships/hyperlink" Target="http://www.fulbright.ie/" TargetMode="External" /><Relationship Id="rId60" Type="http://schemas.openxmlformats.org/officeDocument/2006/relationships/hyperlink" Target="http://www.fulbright.ie/" TargetMode="External" /><Relationship Id="rId61" Type="http://schemas.openxmlformats.org/officeDocument/2006/relationships/hyperlink" Target="http://www.fulbright.ie/" TargetMode="External" /><Relationship Id="rId62" Type="http://schemas.openxmlformats.org/officeDocument/2006/relationships/hyperlink" Target="http://www.fulbright.ie/" TargetMode="External" /><Relationship Id="rId63" Type="http://schemas.openxmlformats.org/officeDocument/2006/relationships/hyperlink" Target="http://www.fulbright.ie/" TargetMode="External" /><Relationship Id="rId64" Type="http://schemas.openxmlformats.org/officeDocument/2006/relationships/hyperlink" Target="http://www.fulbright.ie/" TargetMode="External" /><Relationship Id="rId65" Type="http://schemas.openxmlformats.org/officeDocument/2006/relationships/hyperlink" Target="http://www.fulbright.ie/" TargetMode="External" /><Relationship Id="rId66" Type="http://schemas.openxmlformats.org/officeDocument/2006/relationships/hyperlink" Target="http://www.fulbright.ie/" TargetMode="External" /><Relationship Id="rId67" Type="http://schemas.openxmlformats.org/officeDocument/2006/relationships/hyperlink" Target="http://www.fulbright.ie/" TargetMode="External" /><Relationship Id="rId68" Type="http://schemas.openxmlformats.org/officeDocument/2006/relationships/hyperlink" Target="http://www.fulbright.ie/" TargetMode="External" /><Relationship Id="rId69" Type="http://schemas.openxmlformats.org/officeDocument/2006/relationships/hyperlink" Target="http://www.fulbright.ie/" TargetMode="External" /><Relationship Id="rId70" Type="http://schemas.openxmlformats.org/officeDocument/2006/relationships/hyperlink" Target="http://www.fulbright.at/" TargetMode="External" /><Relationship Id="rId71" Type="http://schemas.openxmlformats.org/officeDocument/2006/relationships/hyperlink" Target="http://www.fulbright.at/" TargetMode="External" /><Relationship Id="rId72" Type="http://schemas.openxmlformats.org/officeDocument/2006/relationships/hyperlink" Target="http://www.fulbright.at/" TargetMode="External" /><Relationship Id="rId73" Type="http://schemas.openxmlformats.org/officeDocument/2006/relationships/hyperlink" Target="http://www.fulbright.at/" TargetMode="External" /><Relationship Id="rId74" Type="http://schemas.openxmlformats.org/officeDocument/2006/relationships/hyperlink" Target="http://www.fulbright.bg/en" TargetMode="External" /><Relationship Id="rId75" Type="http://schemas.openxmlformats.org/officeDocument/2006/relationships/hyperlink" Target="http://www.journalism.columbia.edu/profile/293-curtis-brainard/10" TargetMode="External" /><Relationship Id="rId76" Type="http://schemas.openxmlformats.org/officeDocument/2006/relationships/hyperlink" Target="http://www.fulbright.bg/en" TargetMode="External" /><Relationship Id="rId77" Type="http://schemas.openxmlformats.org/officeDocument/2006/relationships/hyperlink" Target="http://english.calpoly.edu/content/maccurdy" TargetMode="External" /><Relationship Id="rId78" Type="http://schemas.openxmlformats.org/officeDocument/2006/relationships/hyperlink" Target="http://www.fulbright.bg/en" TargetMode="External" /><Relationship Id="rId79" Type="http://schemas.openxmlformats.org/officeDocument/2006/relationships/hyperlink" Target="http://www.miraniagolova.com/about_filmmaker.html" TargetMode="External" /><Relationship Id="rId80" Type="http://schemas.openxmlformats.org/officeDocument/2006/relationships/hyperlink" Target="http://www.fulbright.bg/en" TargetMode="External" /><Relationship Id="rId81" Type="http://schemas.openxmlformats.org/officeDocument/2006/relationships/hyperlink" Target="http://colfa.utsa.edu/polisci-geography/faculty/stefanova" TargetMode="External" /><Relationship Id="rId82" Type="http://schemas.openxmlformats.org/officeDocument/2006/relationships/hyperlink" Target="http://www.fulbright.bg/en" TargetMode="External" /><Relationship Id="rId83" Type="http://schemas.openxmlformats.org/officeDocument/2006/relationships/hyperlink" Target="http://www.fulbright.it/" TargetMode="External" /><Relationship Id="rId84" Type="http://schemas.openxmlformats.org/officeDocument/2006/relationships/hyperlink" Target="http://www.fulbright.it/" TargetMode="External" /><Relationship Id="rId85" Type="http://schemas.openxmlformats.org/officeDocument/2006/relationships/hyperlink" Target="http://www.fulbright.it/" TargetMode="External" /><Relationship Id="rId86" Type="http://schemas.openxmlformats.org/officeDocument/2006/relationships/hyperlink" Target="http://www.fulbright.org.uk/media/pdf/FULL_Fulbright_Exchange_Participants_Bios_AY_2015-2016.pdf" TargetMode="External" /><Relationship Id="rId87" Type="http://schemas.openxmlformats.org/officeDocument/2006/relationships/hyperlink" Target="http://www.fulbright.org.uk/media/pdf/FULL_Fulbright_Exchange_Participants_Bios_AY_2015-2016.pdf" TargetMode="External" /><Relationship Id="rId88" Type="http://schemas.openxmlformats.org/officeDocument/2006/relationships/hyperlink" Target="http://www.fulbright.org.uk/media/pdf/FULL_Fulbright_Exchange_Participants_Bios_AY_2015-2016.pdf" TargetMode="External" /><Relationship Id="rId89" Type="http://schemas.openxmlformats.org/officeDocument/2006/relationships/hyperlink" Target="http://www.fulbright.org.uk/media/pdf/FULL_Fulbright_Exchange_Participants_Bios_AY_2015-2016.pdf" TargetMode="External" /><Relationship Id="rId90" Type="http://schemas.openxmlformats.org/officeDocument/2006/relationships/hyperlink" Target="http://www.fulbright.org.uk/media/pdf/FULL_Fulbright_Exchange_Participants_Bios_AY_2015-2016.pdf" TargetMode="External" /><Relationship Id="rId91" Type="http://schemas.openxmlformats.org/officeDocument/2006/relationships/hyperlink" Target="http://www.fulbright.org.uk/media/pdf/FULL_Fulbright_Exchange_Participants_Bios_AY_2015-2016.pdf" TargetMode="External" /><Relationship Id="rId92" Type="http://schemas.openxmlformats.org/officeDocument/2006/relationships/hyperlink" Target="http://www.fulbright.org.uk/media/pdf/FULL_Fulbright_Exchange_Participants_Bios_AY_2015-2016.pdf" TargetMode="External" /><Relationship Id="rId93" Type="http://schemas.openxmlformats.org/officeDocument/2006/relationships/hyperlink" Target="http://www.fulbright.org.uk/media/pdf/FULL_Fulbright_Exchange_Participants_Bios_AY_2015-2016.pdf" TargetMode="External" /><Relationship Id="rId94" Type="http://schemas.openxmlformats.org/officeDocument/2006/relationships/hyperlink" Target="http://www.fulbright.org.uk/media/pdf/FULL_Fulbright_Exchange_Participants_Bios_AY_2015-2016.pdf" TargetMode="External" /><Relationship Id="rId95" Type="http://schemas.openxmlformats.org/officeDocument/2006/relationships/hyperlink" Target="http://www.fulbright.org.uk/media/pdf/FULL_Fulbright_Exchange_Participants_Bios_AY_2015-2016.pdf" TargetMode="External" /><Relationship Id="rId96" Type="http://schemas.openxmlformats.org/officeDocument/2006/relationships/hyperlink" Target="http://www.fulbright.org.uk/media/pdf/FULL_Fulbright_Exchange_Participants_Bios_AY_2015-2016.pdf" TargetMode="External" /><Relationship Id="rId97" Type="http://schemas.openxmlformats.org/officeDocument/2006/relationships/hyperlink" Target="http://www.fulbright.org.uk/media/pdf/FULL_Fulbright_Exchange_Participants_Bios_AY_2015-2016.pdf" TargetMode="External" /><Relationship Id="rId98" Type="http://schemas.openxmlformats.org/officeDocument/2006/relationships/hyperlink" Target="http://www.fulbright.org.uk/media/pdf/FULL_Fulbright_Exchange_Participants_Bios_AY_2015-2016.pdf" TargetMode="External" /><Relationship Id="rId99" Type="http://schemas.openxmlformats.org/officeDocument/2006/relationships/hyperlink" Target="http://www.fulbright.org.uk/media/pdf/FULL_Fulbright_Exchange_Participants_Bios_AY_2015-2016.pdf" TargetMode="External" /><Relationship Id="rId100" Type="http://schemas.openxmlformats.org/officeDocument/2006/relationships/hyperlink" Target="http://www.fulbright.org.uk/media/pdf/FULL_Fulbright_Exchange_Participants_Bios_AY_2015-2016.pdf" TargetMode="External" /><Relationship Id="rId101" Type="http://schemas.openxmlformats.org/officeDocument/2006/relationships/hyperlink" Target="http://www.fulbright.org.uk/media/pdf/FULL_Fulbright_Exchange_Participants_Bios_AY_2015-2016.pdf" TargetMode="External" /><Relationship Id="rId102" Type="http://schemas.openxmlformats.org/officeDocument/2006/relationships/hyperlink" Target="http://www.fulbright.org.uk/media/pdf/FULL_Fulbright_Exchange_Participants_Bios_AY_2015-2016.pdf" TargetMode="External" /><Relationship Id="rId103" Type="http://schemas.openxmlformats.org/officeDocument/2006/relationships/hyperlink" Target="http://www.fulbright.org.uk/media/pdf/FULL_Fulbright_Exchange_Participants_Bios_AY_2015-2016.pdf" TargetMode="External" /><Relationship Id="rId104" Type="http://schemas.openxmlformats.org/officeDocument/2006/relationships/hyperlink" Target="http://www.fulbright.org.uk/media/pdf/FULL_Fulbright_Exchange_Participants_Bios_AY_2015-2016.pdf" TargetMode="External" /><Relationship Id="rId105" Type="http://schemas.openxmlformats.org/officeDocument/2006/relationships/hyperlink" Target="http://www.fulbright.org.uk/media/pdf/FULL_Fulbright_Exchange_Participants_Bios_AY_2015-2016.pdf" TargetMode="External" /><Relationship Id="rId106" Type="http://schemas.openxmlformats.org/officeDocument/2006/relationships/hyperlink" Target="http://www.fulbright.org.uk/media/pdf/FULL_Fulbright_Exchange_Participants_Bios_AY_2015-2016.pdf" TargetMode="External" /><Relationship Id="rId107" Type="http://schemas.openxmlformats.org/officeDocument/2006/relationships/hyperlink" Target="http://www.fulbright.org.uk/media/pdf/FULL_Fulbright_Exchange_Participants_Bios_AY_2015-2016.pdf" TargetMode="External" /><Relationship Id="rId108" Type="http://schemas.openxmlformats.org/officeDocument/2006/relationships/hyperlink" Target="http://www.fulbright.org.uk/media/pdf/FULL_Fulbright_Exchange_Participants_Bios_AY_2015-2016.pdf" TargetMode="External" /><Relationship Id="rId109" Type="http://schemas.openxmlformats.org/officeDocument/2006/relationships/hyperlink" Target="http://www.fulbright.org.uk/media/pdf/FULL_Fulbright_Exchange_Participants_Bios_AY_2015-2016.pdf" TargetMode="External" /><Relationship Id="rId110" Type="http://schemas.openxmlformats.org/officeDocument/2006/relationships/hyperlink" Target="http://www.fulbright.org.uk/media/pdf/FULL_Fulbright_Exchange_Participants_Bios_AY_2015-2016.pdf" TargetMode="External" /><Relationship Id="rId111" Type="http://schemas.openxmlformats.org/officeDocument/2006/relationships/hyperlink" Target="http://www.fulbright.org.uk/media/pdf/FULL_Fulbright_Exchange_Participants_Bios_AY_2015-2016.pdf" TargetMode="External" /><Relationship Id="rId112" Type="http://schemas.openxmlformats.org/officeDocument/2006/relationships/hyperlink" Target="http://www.fulbright.org.uk/media/pdf/FULL_Fulbright_Exchange_Participants_Bios_AY_2015-2016.pdf" TargetMode="External" /><Relationship Id="rId113" Type="http://schemas.openxmlformats.org/officeDocument/2006/relationships/hyperlink" Target="http://www.fulbright.org.uk/media/pdf/FULL_Fulbright_Exchange_Participants_Bios_AY_2015-2016.pdf" TargetMode="External" /><Relationship Id="rId114" Type="http://schemas.openxmlformats.org/officeDocument/2006/relationships/hyperlink" Target="http://www.fulbright.org.uk/media/pdf/FULL_Fulbright_Exchange_Participants_Bios_AY_2015-2016.pdf" TargetMode="External" /><Relationship Id="rId115" Type="http://schemas.openxmlformats.org/officeDocument/2006/relationships/hyperlink" Target="http://www.fulbright.org.uk/media/pdf/FULL_Fulbright_Exchange_Participants_Bios_AY_2015-2016.pdf" TargetMode="External" /><Relationship Id="rId116" Type="http://schemas.openxmlformats.org/officeDocument/2006/relationships/hyperlink" Target="http://www.fulbright.org.uk/media/pdf/FULL_Fulbright_Exchange_Participants_Bios_AY_2015-2016.pdf" TargetMode="External" /><Relationship Id="rId117" Type="http://schemas.openxmlformats.org/officeDocument/2006/relationships/hyperlink" Target="http://www.fulbright.org.uk/media/pdf/FULL_Fulbright_Exchange_Participants_Bios_AY_2015-2016.pdf" TargetMode="External" /><Relationship Id="rId118" Type="http://schemas.openxmlformats.org/officeDocument/2006/relationships/hyperlink" Target="http://www.fulbright.org.tr/" TargetMode="External" /><Relationship Id="rId119" Type="http://schemas.openxmlformats.org/officeDocument/2006/relationships/hyperlink" Target="http://www.fulbright.org.tr/" TargetMode="External" /><Relationship Id="rId120" Type="http://schemas.openxmlformats.org/officeDocument/2006/relationships/hyperlink" Target="http://bae.okstate.edu/people/faculty/nurhan-dunford-p-e-professor-oiloilseed-specialist/" TargetMode="External" /><Relationship Id="rId121" Type="http://schemas.openxmlformats.org/officeDocument/2006/relationships/hyperlink" Target="http://www.math.fsu.edu/People/faculty.php?id=592" TargetMode="External" /><Relationship Id="rId122" Type="http://schemas.openxmlformats.org/officeDocument/2006/relationships/hyperlink" Target="http://joannschnabel.com/" TargetMode="External" /><Relationship Id="rId123" Type="http://schemas.openxmlformats.org/officeDocument/2006/relationships/hyperlink" Target="https://www.vasci.umass.edu/research-faculty/kathleen-f-arcaro" TargetMode="External" /><Relationship Id="rId124" Type="http://schemas.openxmlformats.org/officeDocument/2006/relationships/hyperlink" Target="http://anthropology.buffalostate.edu/faculty/kimberly-hart" TargetMode="External" /><Relationship Id="rId125" Type="http://schemas.openxmlformats.org/officeDocument/2006/relationships/hyperlink" Target="http://www.uaa.alaska.edu/sociology/kilic.cfm" TargetMode="External" /><Relationship Id="rId126" Type="http://schemas.openxmlformats.org/officeDocument/2006/relationships/hyperlink" Target="http://www.coastal.edu/biology/people/hoewyk.html" TargetMode="External" /><Relationship Id="rId127" Type="http://schemas.openxmlformats.org/officeDocument/2006/relationships/hyperlink" Target="https://rpse.education.wisc.edu/rpse/people/faculty/kimber-wilkerson" TargetMode="External" /><Relationship Id="rId128" Type="http://schemas.openxmlformats.org/officeDocument/2006/relationships/drawing" Target="../drawings/drawing1.xml" /><Relationship Id="rId1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6"/>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222" sqref="E222"/>
    </sheetView>
  </sheetViews>
  <sheetFormatPr defaultColWidth="11.421875" defaultRowHeight="12.75"/>
  <cols>
    <col min="1" max="1" width="45.28125" style="6" customWidth="1"/>
    <col min="2" max="2" width="16.7109375" style="1" customWidth="1"/>
    <col min="3" max="3" width="18.421875" style="2" customWidth="1"/>
    <col min="4" max="4" width="23.00390625" style="1" customWidth="1"/>
    <col min="5" max="5" width="82.7109375" style="1" customWidth="1"/>
    <col min="6" max="6" width="30.8515625" style="14" customWidth="1"/>
    <col min="7" max="7" width="27.00390625" style="14" customWidth="1"/>
    <col min="8" max="8" width="61.7109375" style="1" customWidth="1"/>
    <col min="9" max="9" width="119.421875" style="1" customWidth="1"/>
    <col min="10" max="10" width="105.421875" style="1" customWidth="1"/>
    <col min="11" max="11" width="84.421875" style="1" customWidth="1"/>
    <col min="12" max="16384" width="11.421875" style="1" customWidth="1"/>
  </cols>
  <sheetData>
    <row r="1" spans="1:11" s="31" customFormat="1" ht="33.75" customHeight="1">
      <c r="A1" s="112" t="s">
        <v>1018</v>
      </c>
      <c r="C1" s="29"/>
      <c r="F1" s="61"/>
      <c r="G1" s="61"/>
      <c r="K1" s="30"/>
    </row>
    <row r="2" spans="1:11" s="31" customFormat="1" ht="13.5" customHeight="1">
      <c r="A2" s="111" t="s">
        <v>1019</v>
      </c>
      <c r="B2" s="110">
        <v>256</v>
      </c>
      <c r="C2" s="108" t="s">
        <v>1253</v>
      </c>
      <c r="D2" s="29"/>
      <c r="F2" s="61"/>
      <c r="G2" s="61"/>
      <c r="K2" s="32"/>
    </row>
    <row r="3" spans="1:11" s="31" customFormat="1" ht="13.5" customHeight="1">
      <c r="A3" s="111" t="s">
        <v>1020</v>
      </c>
      <c r="B3" s="110" t="s">
        <v>1239</v>
      </c>
      <c r="C3" s="113" t="s">
        <v>1021</v>
      </c>
      <c r="F3" s="61"/>
      <c r="G3" s="61"/>
      <c r="K3" s="33"/>
    </row>
    <row r="4" spans="1:11" s="31" customFormat="1" ht="13.5" customHeight="1">
      <c r="A4" s="109"/>
      <c r="B4" s="108"/>
      <c r="C4" s="29"/>
      <c r="F4" s="61"/>
      <c r="G4" s="61"/>
      <c r="K4" s="33"/>
    </row>
    <row r="5" spans="3:12" s="28" customFormat="1" ht="16.5" customHeight="1">
      <c r="C5" s="34" t="s">
        <v>2</v>
      </c>
      <c r="D5" s="34" t="s">
        <v>3</v>
      </c>
      <c r="E5" s="34" t="s">
        <v>0</v>
      </c>
      <c r="F5" s="117" t="s">
        <v>7</v>
      </c>
      <c r="G5" s="117" t="s">
        <v>6</v>
      </c>
      <c r="H5" s="34" t="s">
        <v>1</v>
      </c>
      <c r="I5" s="34" t="s">
        <v>8</v>
      </c>
      <c r="J5" s="34" t="s">
        <v>5</v>
      </c>
      <c r="K5" s="34" t="s">
        <v>4</v>
      </c>
      <c r="L5" s="34"/>
    </row>
    <row r="6" spans="1:12" s="4" customFormat="1" ht="13.5" customHeight="1">
      <c r="A6" s="82" t="str">
        <f>"Political Science"</f>
        <v>Political Science</v>
      </c>
      <c r="B6" s="35" t="s">
        <v>1009</v>
      </c>
      <c r="C6" s="83" t="str">
        <f>"Baber"</f>
        <v>Baber</v>
      </c>
      <c r="D6" s="82" t="str">
        <f>"Walter"</f>
        <v>Walter</v>
      </c>
      <c r="E6" s="82" t="str">
        <f>"Diplomatic Academy"</f>
        <v>Diplomatic Academy</v>
      </c>
      <c r="F6" s="51" t="s">
        <v>716</v>
      </c>
      <c r="G6" s="11" t="s">
        <v>105</v>
      </c>
      <c r="H6" s="82" t="str">
        <f>"California State University-Long Beach"</f>
        <v>California State University-Long Beach</v>
      </c>
      <c r="I6" s="82" t="str">
        <f>"Democracy Between Two Worlds"</f>
        <v>Democracy Between Two Worlds</v>
      </c>
      <c r="J6" s="22" t="s">
        <v>1012</v>
      </c>
      <c r="K6" s="22" t="s">
        <v>1012</v>
      </c>
      <c r="L6" s="9"/>
    </row>
    <row r="7" spans="1:12" s="4" customFormat="1" ht="13.5" customHeight="1">
      <c r="A7" s="82" t="str">
        <f>"Business"</f>
        <v>Business</v>
      </c>
      <c r="B7" s="35" t="s">
        <v>1009</v>
      </c>
      <c r="C7" s="83" t="str">
        <f>"Carboni"</f>
        <v>Carboni</v>
      </c>
      <c r="D7" s="82" t="str">
        <f>"Inga"</f>
        <v>Inga</v>
      </c>
      <c r="E7" s="82" t="str">
        <f>"Management Center Innsbruck (MCI)"</f>
        <v>Management Center Innsbruck (MCI)</v>
      </c>
      <c r="F7" s="51" t="s">
        <v>12</v>
      </c>
      <c r="G7" s="116" t="s">
        <v>254</v>
      </c>
      <c r="H7" s="82" t="str">
        <f>"College of William and Mary"</f>
        <v>College of William and Mary</v>
      </c>
      <c r="I7" s="82" t="str">
        <f>"Leadership, Innovation, and Social Networks"</f>
        <v>Leadership, Innovation, and Social Networks</v>
      </c>
      <c r="J7" s="22" t="s">
        <v>1012</v>
      </c>
      <c r="K7" s="22" t="s">
        <v>1012</v>
      </c>
      <c r="L7" s="56"/>
    </row>
    <row r="8" spans="1:12" s="4" customFormat="1" ht="13.5" customHeight="1">
      <c r="A8" s="82" t="str">
        <f>"Physics"</f>
        <v>Physics</v>
      </c>
      <c r="B8" s="35" t="s">
        <v>1009</v>
      </c>
      <c r="C8" s="83" t="str">
        <f>"Clements"</f>
        <v>Clements</v>
      </c>
      <c r="D8" s="82" t="s">
        <v>1014</v>
      </c>
      <c r="E8" s="82" t="str">
        <f>"Management Center Innsbruck (MCI)"</f>
        <v>Management Center Innsbruck (MCI)</v>
      </c>
      <c r="F8" s="51" t="s">
        <v>716</v>
      </c>
      <c r="G8" s="11" t="s">
        <v>105</v>
      </c>
      <c r="H8" s="82" t="str">
        <f>"Appalachian State University"</f>
        <v>Appalachian State University</v>
      </c>
      <c r="I8" s="82" t="str">
        <f>"Implementation of an Electrical Engineering Master's Program; Wastewater Purification With Non-thermal Plasma Discharge"</f>
        <v>Implementation of an Electrical Engineering Master's Program; Wastewater Purification With Non-thermal Plasma Discharge</v>
      </c>
      <c r="J8" s="22" t="s">
        <v>1012</v>
      </c>
      <c r="K8" s="22" t="s">
        <v>1012</v>
      </c>
      <c r="L8" s="56"/>
    </row>
    <row r="9" spans="1:12" s="4" customFormat="1" ht="13.5" customHeight="1">
      <c r="A9" s="82" t="str">
        <f>"Business"</f>
        <v>Business</v>
      </c>
      <c r="B9" s="35" t="s">
        <v>1009</v>
      </c>
      <c r="C9" s="83" t="str">
        <f>"Creed"</f>
        <v>Creed</v>
      </c>
      <c r="D9" s="82" t="str">
        <f>"William Edward"</f>
        <v>William Edward</v>
      </c>
      <c r="E9" s="82" t="str">
        <f>"Vienna University of Economics and Business"</f>
        <v>Vienna University of Economics and Business</v>
      </c>
      <c r="F9" s="51" t="s">
        <v>716</v>
      </c>
      <c r="G9" s="11" t="s">
        <v>105</v>
      </c>
      <c r="H9" s="82" t="str">
        <f>"University of Rhode Island"</f>
        <v>University of Rhode Island</v>
      </c>
      <c r="I9" s="82" t="str">
        <f>"The Visual and Verbal Modes in the Social Construction of the “Sustainable City”"</f>
        <v>The Visual and Verbal Modes in the Social Construction of the “Sustainable City”</v>
      </c>
      <c r="J9" s="22" t="s">
        <v>1012</v>
      </c>
      <c r="K9" s="22" t="s">
        <v>1012</v>
      </c>
      <c r="L9" s="56"/>
    </row>
    <row r="10" spans="1:12" s="4" customFormat="1" ht="13.5" customHeight="1">
      <c r="A10" s="82" t="str">
        <f>"Arts"</f>
        <v>Arts</v>
      </c>
      <c r="B10" s="35" t="s">
        <v>1009</v>
      </c>
      <c r="C10" s="83" t="str">
        <f>"Dorado"</f>
        <v>Dorado</v>
      </c>
      <c r="D10" s="82" t="str">
        <f>"Josephine"</f>
        <v>Josephine</v>
      </c>
      <c r="E10" s="82" t="str">
        <f>"MuseumsQuartier Vienna"</f>
        <v>MuseumsQuartier Vienna</v>
      </c>
      <c r="F10" s="51" t="s">
        <v>716</v>
      </c>
      <c r="G10" s="11" t="s">
        <v>11</v>
      </c>
      <c r="H10" s="82" t="str">
        <f>"The New School"</f>
        <v>The New School</v>
      </c>
      <c r="I10" s="82" t="str">
        <f>"Some Collisions"</f>
        <v>Some Collisions</v>
      </c>
      <c r="J10" s="22" t="s">
        <v>1012</v>
      </c>
      <c r="K10" s="22" t="s">
        <v>1012</v>
      </c>
      <c r="L10" s="42"/>
    </row>
    <row r="11" spans="1:12" s="4" customFormat="1" ht="13.5" customHeight="1">
      <c r="A11" s="82" t="str">
        <f>"Literature"</f>
        <v>Literature</v>
      </c>
      <c r="B11" s="35" t="s">
        <v>1009</v>
      </c>
      <c r="C11" s="83" t="str">
        <f>"Dowden"</f>
        <v>Dowden</v>
      </c>
      <c r="D11" s="82" t="str">
        <f>"Stephen"</f>
        <v>Stephen</v>
      </c>
      <c r="E11" s="82" t="str">
        <f>"University of Innsbruck"</f>
        <v>University of Innsbruck</v>
      </c>
      <c r="F11" s="51" t="s">
        <v>716</v>
      </c>
      <c r="G11" s="11" t="s">
        <v>105</v>
      </c>
      <c r="H11" s="82" t="str">
        <f>"Brandeis University"</f>
        <v>Brandeis University</v>
      </c>
      <c r="I11" s="82" t="str">
        <f>"German and European Modernism: Literature, Art, Music, Architecture"</f>
        <v>German and European Modernism: Literature, Art, Music, Architecture</v>
      </c>
      <c r="J11" s="22" t="s">
        <v>1012</v>
      </c>
      <c r="K11" s="22" t="s">
        <v>1012</v>
      </c>
      <c r="L11" s="56"/>
    </row>
    <row r="12" spans="1:12" s="4" customFormat="1" ht="13.5" customHeight="1">
      <c r="A12" s="82" t="str">
        <f>"Literature"</f>
        <v>Literature</v>
      </c>
      <c r="B12" s="35" t="s">
        <v>1009</v>
      </c>
      <c r="C12" s="83" t="str">
        <f>"Fagan"</f>
        <v>Fagan</v>
      </c>
      <c r="D12" s="82" t="str">
        <f>"Benjamin"</f>
        <v>Benjamin</v>
      </c>
      <c r="E12" s="82" t="str">
        <f>"Karl-Franzens-University of Graz"</f>
        <v>Karl-Franzens-University of Graz</v>
      </c>
      <c r="F12" s="51" t="s">
        <v>716</v>
      </c>
      <c r="G12" s="11" t="s">
        <v>105</v>
      </c>
      <c r="H12" s="82" t="str">
        <f>"University of Arkansas, Fayetteville"</f>
        <v>University of Arkansas, Fayetteville</v>
      </c>
      <c r="I12" s="82" t="str">
        <f>"International Approaches to African American Literature and Culture"</f>
        <v>International Approaches to African American Literature and Culture</v>
      </c>
      <c r="J12" s="22" t="s">
        <v>1012</v>
      </c>
      <c r="K12" s="22" t="s">
        <v>1012</v>
      </c>
      <c r="L12" s="56"/>
    </row>
    <row r="13" spans="1:12" s="4" customFormat="1" ht="13.5" customHeight="1">
      <c r="A13" s="82" t="str">
        <f>"Gender Studies"</f>
        <v>Gender Studies</v>
      </c>
      <c r="B13" s="35" t="s">
        <v>1009</v>
      </c>
      <c r="C13" s="83" t="str">
        <f>"Goggin"</f>
        <v>Goggin</v>
      </c>
      <c r="D13" s="82" t="str">
        <f>"Maureen"</f>
        <v>Maureen</v>
      </c>
      <c r="E13" s="82" t="str">
        <f>"Karl-Franzens-University of Graz"</f>
        <v>Karl-Franzens-University of Graz</v>
      </c>
      <c r="F13" s="51" t="s">
        <v>716</v>
      </c>
      <c r="G13" s="11" t="s">
        <v>105</v>
      </c>
      <c r="H13" s="82" t="str">
        <f>"Arizona State University"</f>
        <v>Arizona State University</v>
      </c>
      <c r="I13" s="82" t="str">
        <f>"Cultural Studies; Women and the Material Culture of Writing With Pens of Steel and Inks of Thread"</f>
        <v>Cultural Studies; Women and the Material Culture of Writing With Pens of Steel and Inks of Thread</v>
      </c>
      <c r="J13" s="22" t="s">
        <v>1012</v>
      </c>
      <c r="K13" s="22" t="s">
        <v>1012</v>
      </c>
      <c r="L13" s="56"/>
    </row>
    <row r="14" spans="1:12" s="4" customFormat="1" ht="13.5" customHeight="1">
      <c r="A14" s="82" t="str">
        <f>"Political Science"</f>
        <v>Political Science</v>
      </c>
      <c r="B14" s="35" t="s">
        <v>1009</v>
      </c>
      <c r="C14" s="83" t="str">
        <f>"Gregg"</f>
        <v>Gregg</v>
      </c>
      <c r="D14" s="82" t="str">
        <f>"Benjamin"</f>
        <v>Benjamin</v>
      </c>
      <c r="E14" s="82" t="str">
        <f>"University of Innsbruck"</f>
        <v>University of Innsbruck</v>
      </c>
      <c r="F14" s="51" t="s">
        <v>716</v>
      </c>
      <c r="G14" s="11" t="s">
        <v>105</v>
      </c>
      <c r="H14" s="82" t="str">
        <f>"University of Texas at Austin"</f>
        <v>University of Texas at Austin</v>
      </c>
      <c r="I14" s="82" t="str">
        <f>"Second Nature: The Political, Legal and Moral Consequences of the Human Species Taking Control of its Genome"</f>
        <v>Second Nature: The Political, Legal and Moral Consequences of the Human Species Taking Control of its Genome</v>
      </c>
      <c r="J14" s="22" t="s">
        <v>1012</v>
      </c>
      <c r="K14" s="22" t="s">
        <v>1012</v>
      </c>
      <c r="L14" s="56"/>
    </row>
    <row r="15" spans="1:12" s="4" customFormat="1" ht="13.5" customHeight="1">
      <c r="A15" s="82" t="str">
        <f>"Mathematics"</f>
        <v>Mathematics</v>
      </c>
      <c r="B15" s="35" t="s">
        <v>1009</v>
      </c>
      <c r="C15" s="83" t="str">
        <f>"Harrar"</f>
        <v>Harrar</v>
      </c>
      <c r="D15" s="82" t="str">
        <f>"Solomon"</f>
        <v>Solomon</v>
      </c>
      <c r="E15" s="82" t="str">
        <f>"Salzburg University"</f>
        <v>Salzburg University</v>
      </c>
      <c r="F15" s="51" t="s">
        <v>716</v>
      </c>
      <c r="G15" s="11" t="s">
        <v>105</v>
      </c>
      <c r="H15" s="82" t="str">
        <f>"University of Kentucky"</f>
        <v>University of Kentucky</v>
      </c>
      <c r="I15" s="82" t="str">
        <f>"Multivariate Repeated Measures Analysis with Missing Data"</f>
        <v>Multivariate Repeated Measures Analysis with Missing Data</v>
      </c>
      <c r="J15" s="22" t="s">
        <v>1012</v>
      </c>
      <c r="K15" s="22" t="s">
        <v>1012</v>
      </c>
      <c r="L15" s="8"/>
    </row>
    <row r="16" spans="1:12" s="8" customFormat="1" ht="13.5" customHeight="1">
      <c r="A16" s="82" t="str">
        <f>"Engineering"</f>
        <v>Engineering</v>
      </c>
      <c r="B16" s="35" t="s">
        <v>1009</v>
      </c>
      <c r="C16" s="83" t="str">
        <f>"Issa"</f>
        <v>Issa</v>
      </c>
      <c r="D16" s="82" t="str">
        <f>"Roy"</f>
        <v>Roy</v>
      </c>
      <c r="E16" s="82" t="str">
        <f>"FH JOANNEUM University of Applied Sciences Graz"</f>
        <v>FH JOANNEUM University of Applied Sciences Graz</v>
      </c>
      <c r="F16" s="51" t="s">
        <v>716</v>
      </c>
      <c r="G16" s="11" t="s">
        <v>105</v>
      </c>
      <c r="H16" s="82" t="str">
        <f>"West Texas A&amp;M University"</f>
        <v>West Texas A&amp;M University</v>
      </c>
      <c r="I16" s="82" t="str">
        <f>"Thermal-Fluid Transport"</f>
        <v>Thermal-Fluid Transport</v>
      </c>
      <c r="J16" s="22" t="s">
        <v>1012</v>
      </c>
      <c r="K16" s="22" t="s">
        <v>1012</v>
      </c>
      <c r="L16" s="9"/>
    </row>
    <row r="17" spans="1:12" s="8" customFormat="1" ht="13.5" customHeight="1">
      <c r="A17" s="82" t="str">
        <f>"History"</f>
        <v>History</v>
      </c>
      <c r="B17" s="35" t="s">
        <v>1009</v>
      </c>
      <c r="C17" s="83" t="str">
        <f>"Kohut"</f>
        <v>Kohut</v>
      </c>
      <c r="D17" s="82" t="str">
        <f>"Thomas"</f>
        <v>Thomas</v>
      </c>
      <c r="E17" s="82" t="str">
        <f>"Sigmund Freud Museum"</f>
        <v>Sigmund Freud Museum</v>
      </c>
      <c r="F17" s="51" t="s">
        <v>246</v>
      </c>
      <c r="G17" s="11" t="s">
        <v>12</v>
      </c>
      <c r="H17" s="82" t="str">
        <f>"Williams College"</f>
        <v>Williams College</v>
      </c>
      <c r="I17" s="82" t="str">
        <f>"""Animal Within"": Victorian Psychology From the Phrenologists to Freud"</f>
        <v>"Animal Within": Victorian Psychology From the Phrenologists to Freud</v>
      </c>
      <c r="J17" s="22" t="s">
        <v>1012</v>
      </c>
      <c r="K17" s="22" t="s">
        <v>1012</v>
      </c>
      <c r="L17" s="56"/>
    </row>
    <row r="18" spans="1:12" s="27" customFormat="1" ht="15" customHeight="1">
      <c r="A18" s="82" t="str">
        <f>"History"</f>
        <v>History</v>
      </c>
      <c r="B18" s="35" t="s">
        <v>1009</v>
      </c>
      <c r="C18" s="83" t="str">
        <f>"Kotlowski"</f>
        <v>Kotlowski</v>
      </c>
      <c r="D18" s="82" t="str">
        <f>"Dean"</f>
        <v>Dean</v>
      </c>
      <c r="E18" s="82" t="str">
        <f>"Salzburg University"</f>
        <v>Salzburg University</v>
      </c>
      <c r="F18" s="51" t="s">
        <v>716</v>
      </c>
      <c r="G18" s="11" t="s">
        <v>105</v>
      </c>
      <c r="H18" s="82" t="str">
        <f>"Salisbury University"</f>
        <v>Salisbury University</v>
      </c>
      <c r="I18" s="82" t="str">
        <f>"Transatlantic Conceptions of Security: Stefan Zweig, Franklin D. Roosevelt and Paul V. McNutt, 1933-1945"</f>
        <v>Transatlantic Conceptions of Security: Stefan Zweig, Franklin D. Roosevelt and Paul V. McNutt, 1933-1945</v>
      </c>
      <c r="J18" s="22" t="s">
        <v>1012</v>
      </c>
      <c r="K18" s="22" t="s">
        <v>1012</v>
      </c>
      <c r="L18" s="56"/>
    </row>
    <row r="19" spans="1:11" s="9" customFormat="1" ht="13.5" customHeight="1">
      <c r="A19" s="82" t="str">
        <f>"Engineering"</f>
        <v>Engineering</v>
      </c>
      <c r="B19" s="35" t="s">
        <v>1009</v>
      </c>
      <c r="C19" s="83" t="str">
        <f>"Lepek"</f>
        <v>Lepek</v>
      </c>
      <c r="D19" s="82" t="str">
        <f>"Daniel"</f>
        <v>Daniel</v>
      </c>
      <c r="E19" s="82" t="str">
        <f>"Graz Technical University"</f>
        <v>Graz Technical University</v>
      </c>
      <c r="F19" s="51" t="s">
        <v>716</v>
      </c>
      <c r="G19" s="11" t="s">
        <v>105</v>
      </c>
      <c r="H19" s="82" t="str">
        <f>"The Cooper Union for the Advancement of Science and Art"</f>
        <v>The Cooper Union for the Advancement of Science and Art</v>
      </c>
      <c r="I19" s="82" t="str">
        <f>"Transforming Engineering Education and Enhancing Nanopharmaceutical Engineering Research in Austria"</f>
        <v>Transforming Engineering Education and Enhancing Nanopharmaceutical Engineering Research in Austria</v>
      </c>
      <c r="J19" s="22" t="s">
        <v>1012</v>
      </c>
      <c r="K19" s="22" t="s">
        <v>1012</v>
      </c>
    </row>
    <row r="20" spans="1:12" s="4" customFormat="1" ht="13.5" customHeight="1">
      <c r="A20" s="82" t="s">
        <v>1008</v>
      </c>
      <c r="B20" s="35" t="s">
        <v>1009</v>
      </c>
      <c r="C20" s="83" t="s">
        <v>591</v>
      </c>
      <c r="D20" s="82" t="s">
        <v>592</v>
      </c>
      <c r="E20" s="82" t="s">
        <v>1010</v>
      </c>
      <c r="F20" s="51" t="s">
        <v>36</v>
      </c>
      <c r="G20" s="11" t="s">
        <v>716</v>
      </c>
      <c r="H20" s="82" t="s">
        <v>594</v>
      </c>
      <c r="I20" s="82" t="s">
        <v>1011</v>
      </c>
      <c r="J20" s="22" t="s">
        <v>1012</v>
      </c>
      <c r="K20" s="22" t="s">
        <v>1012</v>
      </c>
      <c r="L20" s="9"/>
    </row>
    <row r="21" spans="1:11" s="4" customFormat="1" ht="13.5" customHeight="1">
      <c r="A21" s="82" t="str">
        <f>"Arts"</f>
        <v>Arts</v>
      </c>
      <c r="B21" s="35" t="s">
        <v>1009</v>
      </c>
      <c r="C21" s="83" t="str">
        <f>"Mundy"</f>
        <v>Mundy</v>
      </c>
      <c r="D21" s="82" t="str">
        <f>"Owen"</f>
        <v>Owen</v>
      </c>
      <c r="E21" s="82" t="s">
        <v>1017</v>
      </c>
      <c r="F21" s="51" t="s">
        <v>716</v>
      </c>
      <c r="G21" s="11" t="s">
        <v>105</v>
      </c>
      <c r="H21" s="82" t="str">
        <f>"Florida State University"</f>
        <v>Florida State University</v>
      </c>
      <c r="I21" s="82" t="str">
        <f>"Cultural Distinctions in Perceptions of Data Privacy"</f>
        <v>Cultural Distinctions in Perceptions of Data Privacy</v>
      </c>
      <c r="J21" s="22" t="s">
        <v>1012</v>
      </c>
      <c r="K21" s="22" t="s">
        <v>1012</v>
      </c>
    </row>
    <row r="22" spans="1:12" s="4" customFormat="1" ht="13.5" customHeight="1">
      <c r="A22" s="82" t="str">
        <f>"Engineering"</f>
        <v>Engineering</v>
      </c>
      <c r="B22" s="35" t="s">
        <v>1009</v>
      </c>
      <c r="C22" s="83" t="str">
        <f>"Petr"</f>
        <v>Petr</v>
      </c>
      <c r="D22" s="82" t="str">
        <f>"David"</f>
        <v>David</v>
      </c>
      <c r="E22" s="82" t="str">
        <f>"Graz Technical University"</f>
        <v>Graz Technical University</v>
      </c>
      <c r="F22" s="51" t="s">
        <v>716</v>
      </c>
      <c r="G22" s="11" t="s">
        <v>105</v>
      </c>
      <c r="H22" s="82" t="s">
        <v>1013</v>
      </c>
      <c r="I22" s="82" t="str">
        <f>"A Novel Approach to Signals and Communications; Networking Performance Analysis"</f>
        <v>A Novel Approach to Signals and Communications; Networking Performance Analysis</v>
      </c>
      <c r="J22" s="22" t="s">
        <v>1012</v>
      </c>
      <c r="K22" s="22" t="s">
        <v>1012</v>
      </c>
      <c r="L22" s="56"/>
    </row>
    <row r="23" spans="1:12" s="4" customFormat="1" ht="13.5" customHeight="1">
      <c r="A23" s="82" t="str">
        <f>"Agriculture"</f>
        <v>Agriculture</v>
      </c>
      <c r="B23" s="35" t="s">
        <v>1009</v>
      </c>
      <c r="C23" s="83" t="str">
        <f>"Proctor"</f>
        <v>Proctor</v>
      </c>
      <c r="D23" s="82" t="str">
        <f>"Andrew"</f>
        <v>Andrew</v>
      </c>
      <c r="E23" s="82" t="str">
        <f>"Karl-Franzens-University of Graz"</f>
        <v>Karl-Franzens-University of Graz</v>
      </c>
      <c r="F23" s="51" t="s">
        <v>1015</v>
      </c>
      <c r="G23" s="11" t="s">
        <v>20</v>
      </c>
      <c r="H23" s="82" t="str">
        <f>"University of Arkansas, Fayetteville"</f>
        <v>University of Arkansas, Fayetteville</v>
      </c>
      <c r="I23" s="82" t="str">
        <f>"Integrating Basic and Applied Food Chemistry"</f>
        <v>Integrating Basic and Applied Food Chemistry</v>
      </c>
      <c r="J23" s="22" t="s">
        <v>1012</v>
      </c>
      <c r="K23" s="22" t="s">
        <v>1012</v>
      </c>
      <c r="L23" s="56"/>
    </row>
    <row r="24" spans="1:12" s="4" customFormat="1" ht="13.5" customHeight="1">
      <c r="A24" s="82" t="str">
        <f>"Geography"</f>
        <v>Geography</v>
      </c>
      <c r="B24" s="35" t="s">
        <v>1009</v>
      </c>
      <c r="C24" s="83" t="str">
        <f>"Renschler"</f>
        <v>Renschler</v>
      </c>
      <c r="D24" s="82" t="str">
        <f>"Christian"</f>
        <v>Christian</v>
      </c>
      <c r="E24" s="82" t="str">
        <f>"University of Natural Resources and Applied Life Sciences Vienna"</f>
        <v>University of Natural Resources and Applied Life Sciences Vienna</v>
      </c>
      <c r="F24" s="51" t="s">
        <v>1016</v>
      </c>
      <c r="G24" s="173"/>
      <c r="H24" s="82" t="str">
        <f>"University at Buffalo, The State University of New York"</f>
        <v>University at Buffalo, The State University of New York</v>
      </c>
      <c r="I24" s="82" t="str">
        <f>"Integrated Environmental Modeling and Management With GIS; The Peoples' Resilience Framework: Quantifying Sustainable Soil and Water Conservation"</f>
        <v>Integrated Environmental Modeling and Management With GIS; The Peoples' Resilience Framework: Quantifying Sustainable Soil and Water Conservation</v>
      </c>
      <c r="J24" s="22" t="s">
        <v>1012</v>
      </c>
      <c r="K24" s="22" t="s">
        <v>1012</v>
      </c>
      <c r="L24" s="79"/>
    </row>
    <row r="25" spans="1:12" s="4" customFormat="1" ht="13.5" customHeight="1">
      <c r="A25" s="82" t="str">
        <f>"Physics"</f>
        <v>Physics</v>
      </c>
      <c r="B25" s="35" t="s">
        <v>1009</v>
      </c>
      <c r="C25" s="83" t="str">
        <f>"Solomon"</f>
        <v>Solomon</v>
      </c>
      <c r="D25" s="82" t="str">
        <f>"Glenn"</f>
        <v>Glenn</v>
      </c>
      <c r="E25" s="82" t="str">
        <f>"University of Innsbruck"</f>
        <v>University of Innsbruck</v>
      </c>
      <c r="F25" s="51" t="s">
        <v>246</v>
      </c>
      <c r="G25" s="11" t="s">
        <v>12</v>
      </c>
      <c r="H25" s="82" t="str">
        <f>"University of Maryland, College Park"</f>
        <v>University of Maryland, College Park</v>
      </c>
      <c r="I25" s="82" t="str">
        <f>"Extending Quantum Coherence Properties in Atomic-Like Nanostructures"</f>
        <v>Extending Quantum Coherence Properties in Atomic-Like Nanostructures</v>
      </c>
      <c r="J25" s="22" t="s">
        <v>1012</v>
      </c>
      <c r="K25" s="22" t="s">
        <v>1012</v>
      </c>
      <c r="L25" s="56"/>
    </row>
    <row r="26" spans="1:12" s="4" customFormat="1" ht="15.75" customHeight="1">
      <c r="A26" s="82" t="str">
        <f>"Business"</f>
        <v>Business</v>
      </c>
      <c r="B26" s="35" t="s">
        <v>1009</v>
      </c>
      <c r="C26" s="83" t="str">
        <f>"Swan"</f>
        <v>Swan</v>
      </c>
      <c r="D26" s="82" t="str">
        <f>"Kenneth"</f>
        <v>Kenneth</v>
      </c>
      <c r="E26" s="82" t="str">
        <f>"Vienna University of Economics and Business"</f>
        <v>Vienna University of Economics and Business</v>
      </c>
      <c r="F26" s="51" t="s">
        <v>246</v>
      </c>
      <c r="G26" s="11" t="s">
        <v>12</v>
      </c>
      <c r="H26" s="82" t="str">
        <f>"College of William and Mary - Williamsbu"</f>
        <v>College of William and Mary - Williamsbu</v>
      </c>
      <c r="I26" s="82" t="str">
        <f>"Design as Strategy for Export, Innovation and Entrepreneurship"</f>
        <v>Design as Strategy for Export, Innovation and Entrepreneurship</v>
      </c>
      <c r="J26" s="22" t="s">
        <v>1012</v>
      </c>
      <c r="K26" s="22" t="s">
        <v>1012</v>
      </c>
      <c r="L26" s="56"/>
    </row>
    <row r="27" spans="1:12" s="3" customFormat="1" ht="13.5" customHeight="1">
      <c r="A27" s="82" t="str">
        <f>"Law"</f>
        <v>Law</v>
      </c>
      <c r="B27" s="35" t="s">
        <v>1009</v>
      </c>
      <c r="C27" s="83" t="str">
        <f>"Thomason"</f>
        <v>Thomason</v>
      </c>
      <c r="D27" s="82" t="str">
        <f>"Charles"</f>
        <v>Charles</v>
      </c>
      <c r="E27" s="82" t="str">
        <f>"Management Center Innsbruck (MCI)"</f>
        <v>Management Center Innsbruck (MCI)</v>
      </c>
      <c r="F27" s="51" t="s">
        <v>36</v>
      </c>
      <c r="G27" s="11" t="s">
        <v>37</v>
      </c>
      <c r="H27" s="82" t="str">
        <f>"Ohio State University"</f>
        <v>Ohio State University</v>
      </c>
      <c r="I27" s="82" t="str">
        <f>"Innovation and Angel Investor Decision Criteria"</f>
        <v>Innovation and Angel Investor Decision Criteria</v>
      </c>
      <c r="J27" s="22" t="s">
        <v>1012</v>
      </c>
      <c r="K27" s="22" t="s">
        <v>1012</v>
      </c>
      <c r="L27" s="56"/>
    </row>
    <row r="28" spans="1:12" s="4" customFormat="1" ht="13.5" customHeight="1">
      <c r="A28" s="82" t="str">
        <f>"Literature"</f>
        <v>Literature</v>
      </c>
      <c r="B28" s="35" t="s">
        <v>1009</v>
      </c>
      <c r="C28" s="83" t="str">
        <f>"Vansant"</f>
        <v>Vansant</v>
      </c>
      <c r="D28" s="82" t="str">
        <f>"Jacqueline"</f>
        <v>Jacqueline</v>
      </c>
      <c r="E28" s="82" t="str">
        <f>"Vienna University"</f>
        <v>Vienna University</v>
      </c>
      <c r="F28" s="51" t="s">
        <v>716</v>
      </c>
      <c r="G28" s="11" t="s">
        <v>105</v>
      </c>
      <c r="H28" s="82" t="str">
        <f>"University of Michigan-Dearborn"</f>
        <v>University of Michigan-Dearborn</v>
      </c>
      <c r="I28" s="131" t="str">
        <f>"Interdisciplinary and Cross-Cultural Explorations of Place"</f>
        <v>Interdisciplinary and Cross-Cultural Explorations of Place</v>
      </c>
      <c r="J28" s="22" t="s">
        <v>1012</v>
      </c>
      <c r="K28" s="22" t="s">
        <v>1012</v>
      </c>
      <c r="L28" s="56"/>
    </row>
    <row r="29" spans="1:12" s="8" customFormat="1" ht="13.5" customHeight="1">
      <c r="A29" s="37" t="s">
        <v>844</v>
      </c>
      <c r="B29" s="37" t="s">
        <v>845</v>
      </c>
      <c r="C29" s="89" t="s">
        <v>846</v>
      </c>
      <c r="D29" s="37" t="s">
        <v>847</v>
      </c>
      <c r="E29" s="37" t="s">
        <v>848</v>
      </c>
      <c r="F29" s="54" t="s">
        <v>12</v>
      </c>
      <c r="G29" s="11" t="s">
        <v>105</v>
      </c>
      <c r="H29" s="36" t="s">
        <v>849</v>
      </c>
      <c r="I29" s="131" t="s">
        <v>1240</v>
      </c>
      <c r="J29" s="19"/>
      <c r="K29" s="19" t="s">
        <v>850</v>
      </c>
      <c r="L29" s="58"/>
    </row>
    <row r="30" spans="1:12" s="9" customFormat="1" ht="13.5" customHeight="1">
      <c r="A30" s="15" t="s">
        <v>420</v>
      </c>
      <c r="B30" s="37" t="s">
        <v>845</v>
      </c>
      <c r="C30" s="25" t="s">
        <v>851</v>
      </c>
      <c r="D30" s="15" t="s">
        <v>852</v>
      </c>
      <c r="E30" s="16" t="s">
        <v>848</v>
      </c>
      <c r="F30" s="55" t="s">
        <v>29</v>
      </c>
      <c r="G30" s="11" t="s">
        <v>12</v>
      </c>
      <c r="H30" s="18" t="s">
        <v>30</v>
      </c>
      <c r="I30" s="131" t="s">
        <v>1241</v>
      </c>
      <c r="J30" s="91"/>
      <c r="K30" s="19" t="s">
        <v>850</v>
      </c>
      <c r="L30" s="56"/>
    </row>
    <row r="31" spans="1:12" s="4" customFormat="1" ht="13.5" customHeight="1">
      <c r="A31" s="3" t="s">
        <v>550</v>
      </c>
      <c r="B31" s="37" t="s">
        <v>845</v>
      </c>
      <c r="C31" s="25" t="s">
        <v>853</v>
      </c>
      <c r="D31" s="4" t="s">
        <v>74</v>
      </c>
      <c r="E31" s="3" t="s">
        <v>854</v>
      </c>
      <c r="F31" s="55" t="s">
        <v>29</v>
      </c>
      <c r="G31" s="11" t="s">
        <v>105</v>
      </c>
      <c r="H31" s="17" t="s">
        <v>855</v>
      </c>
      <c r="I31" s="131" t="s">
        <v>1242</v>
      </c>
      <c r="J31" s="93"/>
      <c r="K31" s="19" t="s">
        <v>850</v>
      </c>
      <c r="L31" s="56"/>
    </row>
    <row r="32" spans="1:12" s="4" customFormat="1" ht="13.5" customHeight="1">
      <c r="A32" s="35" t="s">
        <v>72</v>
      </c>
      <c r="B32" s="35" t="s">
        <v>845</v>
      </c>
      <c r="C32" s="25" t="s">
        <v>878</v>
      </c>
      <c r="D32" s="35" t="s">
        <v>879</v>
      </c>
      <c r="E32" s="35" t="s">
        <v>880</v>
      </c>
      <c r="F32" s="171" t="s">
        <v>12</v>
      </c>
      <c r="G32" s="116" t="s">
        <v>105</v>
      </c>
      <c r="H32" s="87" t="s">
        <v>881</v>
      </c>
      <c r="I32" s="131" t="s">
        <v>1246</v>
      </c>
      <c r="J32" s="97"/>
      <c r="K32" s="19" t="s">
        <v>877</v>
      </c>
      <c r="L32" s="56"/>
    </row>
    <row r="33" spans="1:12" s="4" customFormat="1" ht="13.5" customHeight="1">
      <c r="A33" s="4" t="s">
        <v>72</v>
      </c>
      <c r="B33" s="35" t="s">
        <v>845</v>
      </c>
      <c r="C33" s="25" t="s">
        <v>862</v>
      </c>
      <c r="D33" s="21" t="s">
        <v>863</v>
      </c>
      <c r="E33" s="4" t="s">
        <v>864</v>
      </c>
      <c r="F33" s="172" t="s">
        <v>12</v>
      </c>
      <c r="G33" s="11" t="s">
        <v>105</v>
      </c>
      <c r="H33" s="8" t="s">
        <v>865</v>
      </c>
      <c r="I33" s="131" t="s">
        <v>1245</v>
      </c>
      <c r="J33" s="92"/>
      <c r="K33" s="19" t="s">
        <v>850</v>
      </c>
      <c r="L33" s="56"/>
    </row>
    <row r="34" spans="1:12" s="4" customFormat="1" ht="13.5" customHeight="1">
      <c r="A34" s="4" t="s">
        <v>143</v>
      </c>
      <c r="B34" s="35" t="s">
        <v>845</v>
      </c>
      <c r="C34" s="25" t="s">
        <v>856</v>
      </c>
      <c r="D34" s="8" t="s">
        <v>502</v>
      </c>
      <c r="E34" s="8" t="s">
        <v>857</v>
      </c>
      <c r="F34" s="11" t="s">
        <v>29</v>
      </c>
      <c r="G34" s="11" t="s">
        <v>105</v>
      </c>
      <c r="H34" s="8" t="s">
        <v>858</v>
      </c>
      <c r="I34" s="131" t="s">
        <v>1243</v>
      </c>
      <c r="J34" s="23"/>
      <c r="K34" s="19" t="s">
        <v>850</v>
      </c>
      <c r="L34" s="58"/>
    </row>
    <row r="35" spans="1:12" s="4" customFormat="1" ht="13.5" customHeight="1">
      <c r="A35" s="4" t="s">
        <v>143</v>
      </c>
      <c r="B35" s="37" t="s">
        <v>845</v>
      </c>
      <c r="C35" s="25" t="s">
        <v>859</v>
      </c>
      <c r="D35" s="8" t="s">
        <v>860</v>
      </c>
      <c r="E35" s="8" t="s">
        <v>861</v>
      </c>
      <c r="F35" s="11" t="s">
        <v>12</v>
      </c>
      <c r="G35" s="11" t="s">
        <v>716</v>
      </c>
      <c r="H35" s="8" t="s">
        <v>222</v>
      </c>
      <c r="I35" s="131" t="s">
        <v>1244</v>
      </c>
      <c r="J35" s="23"/>
      <c r="K35" s="19" t="s">
        <v>850</v>
      </c>
      <c r="L35" s="58"/>
    </row>
    <row r="36" spans="1:12" s="4" customFormat="1" ht="13.5" customHeight="1">
      <c r="A36" s="123" t="s">
        <v>1023</v>
      </c>
      <c r="B36" s="5" t="s">
        <v>1024</v>
      </c>
      <c r="C36" s="26" t="s">
        <v>1025</v>
      </c>
      <c r="D36" s="15" t="s">
        <v>1026</v>
      </c>
      <c r="E36" s="5" t="s">
        <v>1027</v>
      </c>
      <c r="F36" s="47" t="s">
        <v>36</v>
      </c>
      <c r="G36" s="57" t="s">
        <v>105</v>
      </c>
      <c r="H36" s="7" t="s">
        <v>1028</v>
      </c>
      <c r="I36" s="131" t="s">
        <v>1029</v>
      </c>
      <c r="J36" s="125" t="s">
        <v>1030</v>
      </c>
      <c r="K36" s="126" t="s">
        <v>1031</v>
      </c>
      <c r="L36" s="9"/>
    </row>
    <row r="37" spans="1:12" s="4" customFormat="1" ht="13.5" customHeight="1">
      <c r="A37" s="127" t="s">
        <v>452</v>
      </c>
      <c r="B37" s="127" t="s">
        <v>1024</v>
      </c>
      <c r="C37" s="89" t="s">
        <v>1032</v>
      </c>
      <c r="D37" s="127" t="s">
        <v>1033</v>
      </c>
      <c r="E37" s="127" t="s">
        <v>1034</v>
      </c>
      <c r="F37" s="128" t="s">
        <v>36</v>
      </c>
      <c r="G37" s="11" t="s">
        <v>105</v>
      </c>
      <c r="H37" s="129" t="s">
        <v>1035</v>
      </c>
      <c r="I37" s="131" t="s">
        <v>1036</v>
      </c>
      <c r="J37" s="130" t="s">
        <v>1037</v>
      </c>
      <c r="K37" s="130" t="s">
        <v>1031</v>
      </c>
      <c r="L37" s="58"/>
    </row>
    <row r="38" spans="1:12" s="4" customFormat="1" ht="13.5" customHeight="1">
      <c r="A38" s="15" t="s">
        <v>643</v>
      </c>
      <c r="B38" s="131" t="s">
        <v>1024</v>
      </c>
      <c r="C38" s="25" t="s">
        <v>1038</v>
      </c>
      <c r="D38" s="15" t="s">
        <v>639</v>
      </c>
      <c r="E38" s="16" t="s">
        <v>1039</v>
      </c>
      <c r="F38" s="132" t="s">
        <v>36</v>
      </c>
      <c r="G38" s="133" t="s">
        <v>105</v>
      </c>
      <c r="H38" s="18" t="s">
        <v>1040</v>
      </c>
      <c r="I38" s="131" t="s">
        <v>643</v>
      </c>
      <c r="J38" s="130" t="s">
        <v>1041</v>
      </c>
      <c r="K38" s="135" t="s">
        <v>1031</v>
      </c>
      <c r="L38" s="56"/>
    </row>
    <row r="39" spans="1:12" s="4" customFormat="1" ht="13.5" customHeight="1">
      <c r="A39" s="136" t="s">
        <v>1023</v>
      </c>
      <c r="B39" s="124" t="s">
        <v>1024</v>
      </c>
      <c r="C39" s="25" t="s">
        <v>1042</v>
      </c>
      <c r="D39" s="134" t="s">
        <v>1043</v>
      </c>
      <c r="E39" s="136" t="s">
        <v>1044</v>
      </c>
      <c r="F39" s="132" t="s">
        <v>36</v>
      </c>
      <c r="G39" s="133" t="s">
        <v>105</v>
      </c>
      <c r="H39" s="131" t="s">
        <v>1045</v>
      </c>
      <c r="I39" s="131" t="s">
        <v>1046</v>
      </c>
      <c r="J39" s="137" t="s">
        <v>1047</v>
      </c>
      <c r="K39" s="130" t="s">
        <v>1031</v>
      </c>
      <c r="L39" s="56"/>
    </row>
    <row r="40" spans="1:12" s="4" customFormat="1" ht="13.5" customHeight="1">
      <c r="A40" s="4" t="s">
        <v>72</v>
      </c>
      <c r="B40" s="8" t="s">
        <v>1024</v>
      </c>
      <c r="C40" s="25" t="s">
        <v>1048</v>
      </c>
      <c r="D40" s="8" t="s">
        <v>1049</v>
      </c>
      <c r="E40" s="8" t="s">
        <v>1050</v>
      </c>
      <c r="F40" s="11" t="s">
        <v>36</v>
      </c>
      <c r="G40" s="11" t="s">
        <v>105</v>
      </c>
      <c r="H40" s="8" t="s">
        <v>575</v>
      </c>
      <c r="I40" s="131" t="s">
        <v>1051</v>
      </c>
      <c r="J40" s="126" t="s">
        <v>1052</v>
      </c>
      <c r="K40" s="126" t="s">
        <v>1031</v>
      </c>
      <c r="L40" s="56"/>
    </row>
    <row r="41" spans="1:12" s="4" customFormat="1" ht="13.5" customHeight="1">
      <c r="A41" s="156" t="s">
        <v>65</v>
      </c>
      <c r="B41" s="157" t="s">
        <v>179</v>
      </c>
      <c r="C41" s="159" t="s">
        <v>180</v>
      </c>
      <c r="D41" s="35" t="s">
        <v>181</v>
      </c>
      <c r="E41" s="35" t="s">
        <v>182</v>
      </c>
      <c r="F41" s="165" t="s">
        <v>12</v>
      </c>
      <c r="G41" s="11" t="s">
        <v>37</v>
      </c>
      <c r="H41" s="6" t="s">
        <v>183</v>
      </c>
      <c r="I41" s="6" t="s">
        <v>184</v>
      </c>
      <c r="J41" s="69" t="s">
        <v>185</v>
      </c>
      <c r="K41" s="69" t="s">
        <v>186</v>
      </c>
      <c r="L41" s="56"/>
    </row>
    <row r="42" spans="1:12" s="4" customFormat="1" ht="13.5" customHeight="1">
      <c r="A42" s="156" t="s">
        <v>187</v>
      </c>
      <c r="B42" s="157" t="s">
        <v>179</v>
      </c>
      <c r="C42" s="159" t="s">
        <v>188</v>
      </c>
      <c r="D42" s="15" t="s">
        <v>189</v>
      </c>
      <c r="E42" s="16" t="s">
        <v>190</v>
      </c>
      <c r="F42" s="51" t="s">
        <v>29</v>
      </c>
      <c r="G42" s="11" t="s">
        <v>105</v>
      </c>
      <c r="H42" s="168" t="s">
        <v>191</v>
      </c>
      <c r="I42" s="4" t="s">
        <v>192</v>
      </c>
      <c r="J42" s="69" t="s">
        <v>193</v>
      </c>
      <c r="K42" s="69" t="s">
        <v>186</v>
      </c>
      <c r="L42" s="56"/>
    </row>
    <row r="43" spans="1:12" s="8" customFormat="1" ht="13.5" customHeight="1">
      <c r="A43" s="174" t="s">
        <v>79</v>
      </c>
      <c r="B43" s="157" t="s">
        <v>179</v>
      </c>
      <c r="C43" s="159" t="s">
        <v>194</v>
      </c>
      <c r="D43" s="4" t="s">
        <v>195</v>
      </c>
      <c r="E43" s="16" t="s">
        <v>190</v>
      </c>
      <c r="F43" s="51" t="s">
        <v>29</v>
      </c>
      <c r="G43" s="165" t="s">
        <v>12</v>
      </c>
      <c r="H43" s="6" t="s">
        <v>196</v>
      </c>
      <c r="I43" s="17" t="s">
        <v>197</v>
      </c>
      <c r="J43" s="71" t="s">
        <v>198</v>
      </c>
      <c r="K43" s="69" t="s">
        <v>186</v>
      </c>
      <c r="L43" s="56"/>
    </row>
    <row r="44" spans="1:12" s="4" customFormat="1" ht="13.5" customHeight="1">
      <c r="A44" s="156" t="s">
        <v>79</v>
      </c>
      <c r="B44" s="157" t="s">
        <v>179</v>
      </c>
      <c r="C44" s="159" t="s">
        <v>199</v>
      </c>
      <c r="D44" s="8" t="s">
        <v>200</v>
      </c>
      <c r="E44" s="16" t="s">
        <v>190</v>
      </c>
      <c r="F44" s="51" t="s">
        <v>29</v>
      </c>
      <c r="G44" s="11" t="s">
        <v>105</v>
      </c>
      <c r="H44" s="168" t="s">
        <v>201</v>
      </c>
      <c r="I44" s="6" t="s">
        <v>202</v>
      </c>
      <c r="J44" s="72" t="s">
        <v>203</v>
      </c>
      <c r="K44" s="69" t="s">
        <v>186</v>
      </c>
      <c r="L44" s="56"/>
    </row>
    <row r="45" spans="1:12" s="4" customFormat="1" ht="13.5" customHeight="1">
      <c r="A45" s="169" t="s">
        <v>204</v>
      </c>
      <c r="B45" s="157" t="s">
        <v>179</v>
      </c>
      <c r="C45" s="25" t="s">
        <v>205</v>
      </c>
      <c r="D45" s="8" t="s">
        <v>206</v>
      </c>
      <c r="E45" s="6" t="s">
        <v>207</v>
      </c>
      <c r="F45" s="51" t="s">
        <v>29</v>
      </c>
      <c r="G45" s="11" t="s">
        <v>105</v>
      </c>
      <c r="H45" s="8" t="s">
        <v>208</v>
      </c>
      <c r="I45" s="6" t="s">
        <v>209</v>
      </c>
      <c r="J45" s="72" t="s">
        <v>210</v>
      </c>
      <c r="K45" s="69" t="s">
        <v>186</v>
      </c>
      <c r="L45" s="58"/>
    </row>
    <row r="46" spans="1:12" s="4" customFormat="1" ht="13.5" customHeight="1">
      <c r="A46" s="64" t="s">
        <v>211</v>
      </c>
      <c r="B46" s="65" t="s">
        <v>179</v>
      </c>
      <c r="C46" s="66" t="s">
        <v>212</v>
      </c>
      <c r="D46" s="21" t="s">
        <v>213</v>
      </c>
      <c r="E46" s="5" t="s">
        <v>214</v>
      </c>
      <c r="F46" s="67" t="s">
        <v>12</v>
      </c>
      <c r="G46" s="11" t="s">
        <v>37</v>
      </c>
      <c r="H46" s="70" t="s">
        <v>215</v>
      </c>
      <c r="I46" s="68" t="s">
        <v>216</v>
      </c>
      <c r="J46" s="73" t="s">
        <v>217</v>
      </c>
      <c r="K46" s="69" t="s">
        <v>186</v>
      </c>
      <c r="L46" s="9"/>
    </row>
    <row r="47" spans="1:12" s="4" customFormat="1" ht="13.5" customHeight="1">
      <c r="A47" s="74" t="s">
        <v>25</v>
      </c>
      <c r="B47" s="65" t="s">
        <v>179</v>
      </c>
      <c r="C47" s="75" t="s">
        <v>218</v>
      </c>
      <c r="D47" s="4" t="s">
        <v>219</v>
      </c>
      <c r="E47" s="70" t="s">
        <v>220</v>
      </c>
      <c r="F47" s="47" t="s">
        <v>29</v>
      </c>
      <c r="G47" s="47" t="s">
        <v>221</v>
      </c>
      <c r="H47" s="70" t="s">
        <v>222</v>
      </c>
      <c r="I47" s="68" t="s">
        <v>223</v>
      </c>
      <c r="J47" s="76" t="s">
        <v>224</v>
      </c>
      <c r="K47" s="69" t="s">
        <v>186</v>
      </c>
      <c r="L47" s="56"/>
    </row>
    <row r="48" spans="1:12" s="8" customFormat="1" ht="13.5" customHeight="1">
      <c r="A48" s="157" t="s">
        <v>225</v>
      </c>
      <c r="B48" s="157" t="s">
        <v>179</v>
      </c>
      <c r="C48" s="25" t="s">
        <v>226</v>
      </c>
      <c r="D48" s="35" t="s">
        <v>227</v>
      </c>
      <c r="E48" s="16" t="s">
        <v>190</v>
      </c>
      <c r="F48" s="165" t="s">
        <v>12</v>
      </c>
      <c r="G48" s="11" t="s">
        <v>37</v>
      </c>
      <c r="H48" s="87" t="s">
        <v>163</v>
      </c>
      <c r="I48" s="6" t="s">
        <v>228</v>
      </c>
      <c r="J48" s="76" t="s">
        <v>229</v>
      </c>
      <c r="K48" s="69" t="s">
        <v>186</v>
      </c>
      <c r="L48" s="56"/>
    </row>
    <row r="49" spans="1:12" s="4" customFormat="1" ht="13.5" customHeight="1">
      <c r="A49" s="155" t="s">
        <v>230</v>
      </c>
      <c r="B49" s="157" t="s">
        <v>179</v>
      </c>
      <c r="C49" s="25" t="s">
        <v>231</v>
      </c>
      <c r="D49" s="35" t="s">
        <v>232</v>
      </c>
      <c r="E49" s="16" t="s">
        <v>190</v>
      </c>
      <c r="F49" s="165" t="s">
        <v>12</v>
      </c>
      <c r="G49" s="11" t="s">
        <v>37</v>
      </c>
      <c r="H49" s="87" t="s">
        <v>123</v>
      </c>
      <c r="I49" s="6" t="s">
        <v>233</v>
      </c>
      <c r="J49" s="76" t="s">
        <v>234</v>
      </c>
      <c r="K49" s="69" t="s">
        <v>186</v>
      </c>
      <c r="L49" s="56"/>
    </row>
    <row r="50" spans="1:12" s="4" customFormat="1" ht="19.5" customHeight="1">
      <c r="A50" s="65" t="s">
        <v>235</v>
      </c>
      <c r="B50" s="65" t="s">
        <v>179</v>
      </c>
      <c r="C50" s="25" t="s">
        <v>236</v>
      </c>
      <c r="D50" s="37" t="s">
        <v>237</v>
      </c>
      <c r="E50" s="5" t="s">
        <v>214</v>
      </c>
      <c r="F50" s="47" t="s">
        <v>29</v>
      </c>
      <c r="G50" s="114" t="s">
        <v>20</v>
      </c>
      <c r="H50" s="36" t="s">
        <v>238</v>
      </c>
      <c r="I50" s="68" t="s">
        <v>239</v>
      </c>
      <c r="J50" s="77" t="s">
        <v>240</v>
      </c>
      <c r="K50" s="69" t="s">
        <v>186</v>
      </c>
      <c r="L50" s="56"/>
    </row>
    <row r="51" spans="1:12" s="4" customFormat="1" ht="13.5" customHeight="1">
      <c r="A51" s="5" t="s">
        <v>630</v>
      </c>
      <c r="B51" s="5" t="s">
        <v>631</v>
      </c>
      <c r="C51" s="26" t="s">
        <v>632</v>
      </c>
      <c r="D51" s="15" t="s">
        <v>633</v>
      </c>
      <c r="E51" s="5" t="s">
        <v>634</v>
      </c>
      <c r="F51" s="47" t="s">
        <v>19</v>
      </c>
      <c r="G51" s="57" t="s">
        <v>407</v>
      </c>
      <c r="H51" s="7" t="s">
        <v>635</v>
      </c>
      <c r="I51" s="8" t="s">
        <v>636</v>
      </c>
      <c r="J51" s="95"/>
      <c r="K51" s="23" t="s">
        <v>637</v>
      </c>
      <c r="L51" s="56"/>
    </row>
    <row r="52" spans="1:12" s="4" customFormat="1" ht="13.5" customHeight="1">
      <c r="A52" s="4" t="s">
        <v>643</v>
      </c>
      <c r="B52" s="8" t="s">
        <v>631</v>
      </c>
      <c r="C52" s="25" t="s">
        <v>644</v>
      </c>
      <c r="D52" s="8" t="s">
        <v>74</v>
      </c>
      <c r="E52" s="8" t="s">
        <v>645</v>
      </c>
      <c r="F52" s="11" t="s">
        <v>19</v>
      </c>
      <c r="G52" s="11" t="s">
        <v>254</v>
      </c>
      <c r="H52" s="8" t="s">
        <v>294</v>
      </c>
      <c r="I52" s="8" t="s">
        <v>646</v>
      </c>
      <c r="J52" s="23"/>
      <c r="K52" s="23" t="s">
        <v>637</v>
      </c>
      <c r="L52" s="56"/>
    </row>
    <row r="53" spans="1:12" s="4" customFormat="1" ht="13.5" customHeight="1">
      <c r="A53" s="15" t="s">
        <v>561</v>
      </c>
      <c r="B53" s="17" t="s">
        <v>631</v>
      </c>
      <c r="C53" s="25" t="s">
        <v>638</v>
      </c>
      <c r="D53" s="15" t="s">
        <v>639</v>
      </c>
      <c r="E53" s="16" t="s">
        <v>640</v>
      </c>
      <c r="F53" s="47" t="s">
        <v>19</v>
      </c>
      <c r="G53" s="11" t="s">
        <v>407</v>
      </c>
      <c r="H53" s="18" t="s">
        <v>641</v>
      </c>
      <c r="I53" s="4" t="s">
        <v>642</v>
      </c>
      <c r="J53" s="91"/>
      <c r="K53" s="92" t="s">
        <v>637</v>
      </c>
      <c r="L53" s="56"/>
    </row>
    <row r="54" spans="1:12" s="4" customFormat="1" ht="12.75" customHeight="1">
      <c r="A54" s="4" t="s">
        <v>258</v>
      </c>
      <c r="B54" s="8" t="s">
        <v>631</v>
      </c>
      <c r="C54" s="25" t="s">
        <v>647</v>
      </c>
      <c r="D54" s="21" t="s">
        <v>648</v>
      </c>
      <c r="E54" s="4" t="s">
        <v>649</v>
      </c>
      <c r="F54" s="51" t="s">
        <v>19</v>
      </c>
      <c r="G54" s="11" t="s">
        <v>36</v>
      </c>
      <c r="H54" s="8" t="s">
        <v>650</v>
      </c>
      <c r="I54" s="8" t="s">
        <v>651</v>
      </c>
      <c r="J54" s="92"/>
      <c r="K54" s="94" t="s">
        <v>637</v>
      </c>
      <c r="L54" s="56"/>
    </row>
    <row r="55" spans="1:12" s="4" customFormat="1" ht="13.5" customHeight="1">
      <c r="A55" s="4" t="s">
        <v>25</v>
      </c>
      <c r="B55" s="8" t="s">
        <v>10</v>
      </c>
      <c r="C55" s="45" t="s">
        <v>513</v>
      </c>
      <c r="D55" s="8" t="s">
        <v>512</v>
      </c>
      <c r="E55" s="8" t="s">
        <v>542</v>
      </c>
      <c r="F55" s="11" t="s">
        <v>19</v>
      </c>
      <c r="G55" s="11" t="s">
        <v>20</v>
      </c>
      <c r="H55" s="7" t="s">
        <v>552</v>
      </c>
      <c r="I55" s="7" t="s">
        <v>551</v>
      </c>
      <c r="J55" s="19" t="s">
        <v>1022</v>
      </c>
      <c r="K55" s="19" t="s">
        <v>13</v>
      </c>
      <c r="L55" s="56"/>
    </row>
    <row r="56" spans="1:12" s="4" customFormat="1" ht="13.5" customHeight="1">
      <c r="A56" s="37" t="s">
        <v>354</v>
      </c>
      <c r="B56" s="8" t="s">
        <v>10</v>
      </c>
      <c r="C56" s="48" t="s">
        <v>510</v>
      </c>
      <c r="D56" s="37" t="s">
        <v>511</v>
      </c>
      <c r="E56" s="37" t="s">
        <v>544</v>
      </c>
      <c r="F56" s="114" t="s">
        <v>19</v>
      </c>
      <c r="G56" s="114" t="s">
        <v>12</v>
      </c>
      <c r="H56" s="36" t="s">
        <v>553</v>
      </c>
      <c r="I56" s="37" t="s">
        <v>554</v>
      </c>
      <c r="J56" s="19" t="s">
        <v>1022</v>
      </c>
      <c r="K56" s="19" t="s">
        <v>13</v>
      </c>
      <c r="L56" s="56"/>
    </row>
    <row r="57" spans="1:12" s="4" customFormat="1" ht="13.5" customHeight="1">
      <c r="A57" s="37" t="s">
        <v>25</v>
      </c>
      <c r="B57" s="8" t="s">
        <v>10</v>
      </c>
      <c r="C57" s="48" t="s">
        <v>514</v>
      </c>
      <c r="D57" s="8" t="s">
        <v>515</v>
      </c>
      <c r="E57" s="8" t="s">
        <v>546</v>
      </c>
      <c r="F57" s="11" t="s">
        <v>12</v>
      </c>
      <c r="G57" s="11" t="s">
        <v>105</v>
      </c>
      <c r="H57" s="7" t="s">
        <v>586</v>
      </c>
      <c r="I57" s="8" t="s">
        <v>587</v>
      </c>
      <c r="J57" s="19" t="s">
        <v>1022</v>
      </c>
      <c r="K57" s="19" t="s">
        <v>13</v>
      </c>
      <c r="L57" s="56"/>
    </row>
    <row r="58" spans="1:12" s="4" customFormat="1" ht="13.5" customHeight="1">
      <c r="A58" s="96" t="s">
        <v>72</v>
      </c>
      <c r="B58" s="8" t="s">
        <v>10</v>
      </c>
      <c r="C58" s="48" t="s">
        <v>517</v>
      </c>
      <c r="D58" s="96" t="s">
        <v>516</v>
      </c>
      <c r="E58" s="46" t="s">
        <v>543</v>
      </c>
      <c r="F58" s="51" t="s">
        <v>19</v>
      </c>
      <c r="G58" s="11" t="s">
        <v>37</v>
      </c>
      <c r="H58" s="18" t="s">
        <v>580</v>
      </c>
      <c r="I58" s="8" t="s">
        <v>581</v>
      </c>
      <c r="J58" s="19" t="s">
        <v>1022</v>
      </c>
      <c r="K58" s="19" t="s">
        <v>13</v>
      </c>
      <c r="L58" s="59"/>
    </row>
    <row r="59" spans="1:11" s="4" customFormat="1" ht="13.5" customHeight="1">
      <c r="A59" s="35" t="s">
        <v>555</v>
      </c>
      <c r="B59" s="8" t="s">
        <v>10</v>
      </c>
      <c r="C59" s="48" t="s">
        <v>518</v>
      </c>
      <c r="D59" s="35" t="s">
        <v>428</v>
      </c>
      <c r="E59" s="35" t="s">
        <v>544</v>
      </c>
      <c r="F59" s="116" t="s">
        <v>29</v>
      </c>
      <c r="G59" s="116" t="s">
        <v>37</v>
      </c>
      <c r="H59" s="87" t="s">
        <v>463</v>
      </c>
      <c r="I59" s="35" t="s">
        <v>556</v>
      </c>
      <c r="J59" s="19" t="s">
        <v>1022</v>
      </c>
      <c r="K59" s="19" t="s">
        <v>13</v>
      </c>
    </row>
    <row r="60" spans="1:12" s="4" customFormat="1" ht="13.5" customHeight="1">
      <c r="A60" s="35" t="s">
        <v>555</v>
      </c>
      <c r="B60" s="8" t="s">
        <v>10</v>
      </c>
      <c r="C60" s="48" t="s">
        <v>518</v>
      </c>
      <c r="D60" s="4" t="s">
        <v>519</v>
      </c>
      <c r="E60" s="35" t="s">
        <v>544</v>
      </c>
      <c r="F60" s="116" t="s">
        <v>29</v>
      </c>
      <c r="G60" s="116" t="s">
        <v>12</v>
      </c>
      <c r="H60" s="17" t="s">
        <v>557</v>
      </c>
      <c r="I60" s="3" t="s">
        <v>558</v>
      </c>
      <c r="J60" s="19" t="s">
        <v>1022</v>
      </c>
      <c r="K60" s="19" t="s">
        <v>13</v>
      </c>
      <c r="L60" s="56"/>
    </row>
    <row r="61" spans="1:12" s="4" customFormat="1" ht="13.5" customHeight="1">
      <c r="A61" s="3" t="s">
        <v>561</v>
      </c>
      <c r="B61" s="8" t="s">
        <v>10</v>
      </c>
      <c r="C61" s="48" t="s">
        <v>520</v>
      </c>
      <c r="D61" s="16" t="s">
        <v>493</v>
      </c>
      <c r="E61" s="37" t="s">
        <v>545</v>
      </c>
      <c r="F61" s="20" t="s">
        <v>19</v>
      </c>
      <c r="G61" s="11" t="s">
        <v>20</v>
      </c>
      <c r="H61" s="7" t="s">
        <v>559</v>
      </c>
      <c r="I61" s="7" t="s">
        <v>560</v>
      </c>
      <c r="J61" s="19" t="s">
        <v>1022</v>
      </c>
      <c r="K61" s="19" t="s">
        <v>13</v>
      </c>
      <c r="L61" s="56"/>
    </row>
    <row r="62" spans="1:12" s="4" customFormat="1" ht="13.5" customHeight="1">
      <c r="A62" s="46" t="s">
        <v>564</v>
      </c>
      <c r="B62" s="8" t="s">
        <v>10</v>
      </c>
      <c r="C62" s="48" t="s">
        <v>521</v>
      </c>
      <c r="D62" s="96" t="s">
        <v>522</v>
      </c>
      <c r="E62" s="46" t="s">
        <v>546</v>
      </c>
      <c r="F62" s="11" t="s">
        <v>19</v>
      </c>
      <c r="G62" s="11" t="s">
        <v>105</v>
      </c>
      <c r="H62" s="18" t="s">
        <v>562</v>
      </c>
      <c r="I62" s="8" t="s">
        <v>563</v>
      </c>
      <c r="J62" s="19" t="s">
        <v>1022</v>
      </c>
      <c r="K62" s="19" t="s">
        <v>13</v>
      </c>
      <c r="L62" s="56"/>
    </row>
    <row r="63" spans="1:11" s="4" customFormat="1" ht="13.5" customHeight="1">
      <c r="A63" s="46" t="s">
        <v>25</v>
      </c>
      <c r="B63" s="8" t="s">
        <v>10</v>
      </c>
      <c r="C63" s="48" t="s">
        <v>525</v>
      </c>
      <c r="D63" s="8" t="s">
        <v>526</v>
      </c>
      <c r="E63" s="8" t="s">
        <v>542</v>
      </c>
      <c r="F63" s="12" t="s">
        <v>19</v>
      </c>
      <c r="G63" s="11" t="s">
        <v>20</v>
      </c>
      <c r="H63" s="8" t="s">
        <v>565</v>
      </c>
      <c r="I63" s="8" t="s">
        <v>566</v>
      </c>
      <c r="J63" s="19" t="s">
        <v>1022</v>
      </c>
      <c r="K63" s="19" t="s">
        <v>13</v>
      </c>
    </row>
    <row r="64" spans="1:11" s="4" customFormat="1" ht="13.5" customHeight="1">
      <c r="A64" s="46" t="s">
        <v>25</v>
      </c>
      <c r="B64" s="8" t="s">
        <v>10</v>
      </c>
      <c r="C64" s="48" t="s">
        <v>523</v>
      </c>
      <c r="D64" s="8" t="s">
        <v>524</v>
      </c>
      <c r="E64" s="8" t="s">
        <v>542</v>
      </c>
      <c r="F64" s="11" t="s">
        <v>11</v>
      </c>
      <c r="G64" s="11" t="s">
        <v>221</v>
      </c>
      <c r="H64" s="8" t="s">
        <v>567</v>
      </c>
      <c r="I64" s="8" t="s">
        <v>568</v>
      </c>
      <c r="J64" s="19" t="s">
        <v>1022</v>
      </c>
      <c r="K64" s="19" t="s">
        <v>13</v>
      </c>
    </row>
    <row r="65" spans="1:12" s="4" customFormat="1" ht="13.5" customHeight="1">
      <c r="A65" s="4" t="s">
        <v>561</v>
      </c>
      <c r="B65" s="8" t="s">
        <v>10</v>
      </c>
      <c r="C65" s="48" t="s">
        <v>527</v>
      </c>
      <c r="D65" s="8" t="s">
        <v>88</v>
      </c>
      <c r="E65" s="8" t="s">
        <v>541</v>
      </c>
      <c r="F65" s="11" t="s">
        <v>12</v>
      </c>
      <c r="G65" s="11" t="s">
        <v>105</v>
      </c>
      <c r="H65" s="8" t="s">
        <v>582</v>
      </c>
      <c r="I65" s="8" t="s">
        <v>583</v>
      </c>
      <c r="J65" s="19" t="s">
        <v>1022</v>
      </c>
      <c r="K65" s="19" t="s">
        <v>13</v>
      </c>
      <c r="L65" s="56"/>
    </row>
    <row r="66" spans="1:12" s="4" customFormat="1" ht="13.5" customHeight="1">
      <c r="A66" s="4" t="s">
        <v>86</v>
      </c>
      <c r="B66" s="8" t="s">
        <v>10</v>
      </c>
      <c r="C66" s="48" t="s">
        <v>528</v>
      </c>
      <c r="D66" s="15" t="s">
        <v>284</v>
      </c>
      <c r="E66" s="8" t="s">
        <v>543</v>
      </c>
      <c r="F66" s="11" t="s">
        <v>246</v>
      </c>
      <c r="G66" s="11" t="s">
        <v>20</v>
      </c>
      <c r="H66" s="7" t="s">
        <v>579</v>
      </c>
      <c r="I66" s="8" t="s">
        <v>86</v>
      </c>
      <c r="J66" s="19" t="s">
        <v>1022</v>
      </c>
      <c r="K66" s="19" t="s">
        <v>13</v>
      </c>
      <c r="L66" s="56"/>
    </row>
    <row r="67" spans="1:11" s="4" customFormat="1" ht="13.5" customHeight="1">
      <c r="A67" s="3" t="s">
        <v>166</v>
      </c>
      <c r="B67" s="8" t="s">
        <v>10</v>
      </c>
      <c r="C67" s="48" t="s">
        <v>529</v>
      </c>
      <c r="D67" s="4" t="s">
        <v>530</v>
      </c>
      <c r="E67" s="3" t="s">
        <v>547</v>
      </c>
      <c r="F67" s="11" t="s">
        <v>19</v>
      </c>
      <c r="G67" s="11" t="s">
        <v>20</v>
      </c>
      <c r="H67" s="17" t="s">
        <v>569</v>
      </c>
      <c r="I67" s="3" t="s">
        <v>570</v>
      </c>
      <c r="J67" s="19" t="s">
        <v>1022</v>
      </c>
      <c r="K67" s="19" t="s">
        <v>13</v>
      </c>
    </row>
    <row r="68" spans="1:12" s="4" customFormat="1" ht="13.5" customHeight="1">
      <c r="A68" s="5" t="s">
        <v>550</v>
      </c>
      <c r="B68" s="8" t="s">
        <v>10</v>
      </c>
      <c r="C68" s="48" t="s">
        <v>531</v>
      </c>
      <c r="D68" s="4" t="s">
        <v>532</v>
      </c>
      <c r="E68" s="8" t="s">
        <v>549</v>
      </c>
      <c r="F68" s="11" t="s">
        <v>19</v>
      </c>
      <c r="G68" s="11" t="s">
        <v>20</v>
      </c>
      <c r="H68" s="7" t="s">
        <v>584</v>
      </c>
      <c r="I68" s="7" t="s">
        <v>585</v>
      </c>
      <c r="J68" s="19" t="s">
        <v>1022</v>
      </c>
      <c r="K68" s="19" t="s">
        <v>13</v>
      </c>
      <c r="L68" s="56"/>
    </row>
    <row r="69" spans="1:11" s="4" customFormat="1" ht="13.5" customHeight="1">
      <c r="A69" s="15" t="s">
        <v>25</v>
      </c>
      <c r="B69" s="8" t="s">
        <v>10</v>
      </c>
      <c r="C69" s="48" t="s">
        <v>533</v>
      </c>
      <c r="D69" s="15" t="s">
        <v>534</v>
      </c>
      <c r="E69" s="16" t="s">
        <v>542</v>
      </c>
      <c r="F69" s="47" t="s">
        <v>12</v>
      </c>
      <c r="G69" s="11" t="s">
        <v>37</v>
      </c>
      <c r="H69" s="18" t="s">
        <v>571</v>
      </c>
      <c r="I69" s="8" t="s">
        <v>572</v>
      </c>
      <c r="J69" s="19" t="s">
        <v>1022</v>
      </c>
      <c r="K69" s="19" t="s">
        <v>13</v>
      </c>
    </row>
    <row r="70" spans="1:11" s="4" customFormat="1" ht="13.5" customHeight="1">
      <c r="A70" s="4" t="s">
        <v>114</v>
      </c>
      <c r="B70" s="8" t="s">
        <v>10</v>
      </c>
      <c r="C70" s="48" t="s">
        <v>535</v>
      </c>
      <c r="D70" s="8" t="s">
        <v>434</v>
      </c>
      <c r="E70" s="4" t="s">
        <v>541</v>
      </c>
      <c r="F70" s="20" t="s">
        <v>29</v>
      </c>
      <c r="G70" s="11" t="s">
        <v>407</v>
      </c>
      <c r="H70" s="8" t="s">
        <v>573</v>
      </c>
      <c r="I70" s="8" t="s">
        <v>574</v>
      </c>
      <c r="J70" s="19" t="s">
        <v>1022</v>
      </c>
      <c r="K70" s="19" t="s">
        <v>13</v>
      </c>
    </row>
    <row r="71" spans="1:11" s="4" customFormat="1" ht="13.5" customHeight="1">
      <c r="A71" s="4" t="s">
        <v>395</v>
      </c>
      <c r="B71" s="8" t="s">
        <v>10</v>
      </c>
      <c r="C71" s="48" t="s">
        <v>536</v>
      </c>
      <c r="D71" s="8" t="s">
        <v>537</v>
      </c>
      <c r="E71" s="3" t="s">
        <v>547</v>
      </c>
      <c r="F71" s="20" t="s">
        <v>12</v>
      </c>
      <c r="G71" s="11" t="s">
        <v>37</v>
      </c>
      <c r="H71" s="8" t="s">
        <v>575</v>
      </c>
      <c r="I71" s="8" t="s">
        <v>576</v>
      </c>
      <c r="J71" s="19" t="s">
        <v>1022</v>
      </c>
      <c r="K71" s="19" t="s">
        <v>13</v>
      </c>
    </row>
    <row r="72" spans="1:12" s="4" customFormat="1" ht="13.5" customHeight="1">
      <c r="A72" s="4" t="s">
        <v>373</v>
      </c>
      <c r="B72" s="8" t="s">
        <v>10</v>
      </c>
      <c r="C72" s="48" t="s">
        <v>538</v>
      </c>
      <c r="D72" s="4" t="s">
        <v>511</v>
      </c>
      <c r="E72" s="4" t="s">
        <v>548</v>
      </c>
      <c r="F72" s="11" t="s">
        <v>19</v>
      </c>
      <c r="G72" s="11" t="s">
        <v>37</v>
      </c>
      <c r="H72" s="8" t="s">
        <v>577</v>
      </c>
      <c r="I72" s="8" t="s">
        <v>578</v>
      </c>
      <c r="J72" s="19" t="s">
        <v>1022</v>
      </c>
      <c r="K72" s="19" t="s">
        <v>13</v>
      </c>
      <c r="L72" s="56"/>
    </row>
    <row r="73" spans="1:12" s="4" customFormat="1" ht="13.5" customHeight="1">
      <c r="A73" s="79" t="s">
        <v>25</v>
      </c>
      <c r="B73" s="8" t="s">
        <v>10</v>
      </c>
      <c r="C73" s="48" t="s">
        <v>539</v>
      </c>
      <c r="D73" s="4" t="s">
        <v>540</v>
      </c>
      <c r="E73" s="5" t="s">
        <v>541</v>
      </c>
      <c r="F73" s="115" t="s">
        <v>12</v>
      </c>
      <c r="G73" s="115" t="s">
        <v>105</v>
      </c>
      <c r="H73" s="7" t="s">
        <v>589</v>
      </c>
      <c r="I73" s="8" t="s">
        <v>588</v>
      </c>
      <c r="J73" s="19" t="s">
        <v>1022</v>
      </c>
      <c r="K73" s="19" t="s">
        <v>13</v>
      </c>
      <c r="L73" s="56"/>
    </row>
    <row r="74" spans="1:12" s="4" customFormat="1" ht="13.5" customHeight="1">
      <c r="A74" s="37" t="s">
        <v>72</v>
      </c>
      <c r="B74" s="37" t="s">
        <v>412</v>
      </c>
      <c r="C74" s="25" t="s">
        <v>413</v>
      </c>
      <c r="D74" s="37" t="s">
        <v>414</v>
      </c>
      <c r="E74" s="37" t="s">
        <v>415</v>
      </c>
      <c r="F74" s="114" t="s">
        <v>29</v>
      </c>
      <c r="G74" s="114" t="s">
        <v>11</v>
      </c>
      <c r="H74" s="36" t="s">
        <v>416</v>
      </c>
      <c r="I74" s="37" t="s">
        <v>417</v>
      </c>
      <c r="J74" s="19" t="s">
        <v>418</v>
      </c>
      <c r="K74" s="19" t="s">
        <v>419</v>
      </c>
      <c r="L74" s="56"/>
    </row>
    <row r="75" spans="1:12" s="4" customFormat="1" ht="13.5" customHeight="1">
      <c r="A75" s="37" t="s">
        <v>420</v>
      </c>
      <c r="B75" s="8" t="s">
        <v>412</v>
      </c>
      <c r="C75" s="25" t="s">
        <v>421</v>
      </c>
      <c r="D75" s="8" t="s">
        <v>422</v>
      </c>
      <c r="E75" s="8" t="s">
        <v>423</v>
      </c>
      <c r="F75" s="11" t="s">
        <v>36</v>
      </c>
      <c r="G75" s="11" t="s">
        <v>254</v>
      </c>
      <c r="H75" s="8" t="s">
        <v>424</v>
      </c>
      <c r="I75" s="8" t="s">
        <v>425</v>
      </c>
      <c r="J75" s="19" t="s">
        <v>418</v>
      </c>
      <c r="K75" s="19" t="s">
        <v>419</v>
      </c>
      <c r="L75" s="56"/>
    </row>
    <row r="76" spans="1:12" s="8" customFormat="1" ht="13.5" customHeight="1">
      <c r="A76" s="4" t="s">
        <v>426</v>
      </c>
      <c r="B76" s="8" t="s">
        <v>412</v>
      </c>
      <c r="C76" s="25" t="s">
        <v>427</v>
      </c>
      <c r="D76" s="4" t="s">
        <v>428</v>
      </c>
      <c r="E76" s="4" t="s">
        <v>429</v>
      </c>
      <c r="F76" s="20" t="s">
        <v>29</v>
      </c>
      <c r="G76" s="11" t="s">
        <v>20</v>
      </c>
      <c r="H76" s="8" t="s">
        <v>430</v>
      </c>
      <c r="I76" s="8" t="s">
        <v>431</v>
      </c>
      <c r="J76" s="19" t="s">
        <v>418</v>
      </c>
      <c r="K76" s="19" t="s">
        <v>419</v>
      </c>
      <c r="L76" s="59"/>
    </row>
    <row r="77" spans="1:12" s="8" customFormat="1" ht="13.5" customHeight="1">
      <c r="A77" s="35" t="s">
        <v>432</v>
      </c>
      <c r="B77" s="35" t="s">
        <v>412</v>
      </c>
      <c r="C77" s="38" t="s">
        <v>433</v>
      </c>
      <c r="D77" s="35" t="s">
        <v>434</v>
      </c>
      <c r="E77" s="35" t="s">
        <v>435</v>
      </c>
      <c r="F77" s="116" t="s">
        <v>29</v>
      </c>
      <c r="G77" s="11" t="s">
        <v>20</v>
      </c>
      <c r="H77" s="87" t="s">
        <v>436</v>
      </c>
      <c r="I77" s="35" t="s">
        <v>437</v>
      </c>
      <c r="J77" s="19" t="s">
        <v>418</v>
      </c>
      <c r="K77" s="19" t="s">
        <v>419</v>
      </c>
      <c r="L77" s="56"/>
    </row>
    <row r="78" spans="1:12" s="27" customFormat="1" ht="15" customHeight="1">
      <c r="A78" s="37" t="s">
        <v>420</v>
      </c>
      <c r="B78" s="37" t="s">
        <v>412</v>
      </c>
      <c r="C78" s="25" t="s">
        <v>438</v>
      </c>
      <c r="D78" s="37" t="s">
        <v>439</v>
      </c>
      <c r="E78" s="37" t="s">
        <v>440</v>
      </c>
      <c r="F78" s="114" t="s">
        <v>12</v>
      </c>
      <c r="G78" s="114" t="s">
        <v>254</v>
      </c>
      <c r="H78" s="36" t="s">
        <v>441</v>
      </c>
      <c r="I78" s="37" t="s">
        <v>442</v>
      </c>
      <c r="J78" s="19" t="s">
        <v>418</v>
      </c>
      <c r="K78" s="19" t="s">
        <v>419</v>
      </c>
      <c r="L78" s="4"/>
    </row>
    <row r="79" spans="1:12" s="9" customFormat="1" ht="13.5" customHeight="1">
      <c r="A79" s="15" t="s">
        <v>258</v>
      </c>
      <c r="B79" s="17" t="s">
        <v>412</v>
      </c>
      <c r="C79" s="25" t="s">
        <v>443</v>
      </c>
      <c r="D79" s="15" t="s">
        <v>444</v>
      </c>
      <c r="E79" s="16" t="s">
        <v>445</v>
      </c>
      <c r="F79" s="51" t="s">
        <v>29</v>
      </c>
      <c r="G79" s="11" t="s">
        <v>12</v>
      </c>
      <c r="H79" s="18" t="s">
        <v>446</v>
      </c>
      <c r="I79" s="4" t="s">
        <v>447</v>
      </c>
      <c r="J79" s="19" t="s">
        <v>418</v>
      </c>
      <c r="K79" s="19" t="s">
        <v>419</v>
      </c>
      <c r="L79" s="56"/>
    </row>
    <row r="80" spans="1:12" s="4" customFormat="1" ht="13.5" customHeight="1">
      <c r="A80" s="35" t="s">
        <v>395</v>
      </c>
      <c r="B80" s="35" t="s">
        <v>412</v>
      </c>
      <c r="C80" s="25" t="s">
        <v>448</v>
      </c>
      <c r="D80" s="35" t="s">
        <v>161</v>
      </c>
      <c r="E80" s="35" t="s">
        <v>449</v>
      </c>
      <c r="F80" s="11" t="s">
        <v>12</v>
      </c>
      <c r="G80" s="11" t="s">
        <v>11</v>
      </c>
      <c r="H80" s="8" t="s">
        <v>450</v>
      </c>
      <c r="I80" s="8" t="s">
        <v>451</v>
      </c>
      <c r="J80" s="19" t="s">
        <v>418</v>
      </c>
      <c r="K80" s="19" t="s">
        <v>419</v>
      </c>
      <c r="L80" s="56"/>
    </row>
    <row r="81" spans="1:12" s="4" customFormat="1" ht="13.5" customHeight="1">
      <c r="A81" s="79" t="s">
        <v>452</v>
      </c>
      <c r="B81" s="79" t="s">
        <v>412</v>
      </c>
      <c r="C81" s="25" t="s">
        <v>453</v>
      </c>
      <c r="D81" s="79" t="s">
        <v>454</v>
      </c>
      <c r="E81" s="79" t="s">
        <v>455</v>
      </c>
      <c r="F81" s="80" t="s">
        <v>12</v>
      </c>
      <c r="G81" s="80" t="s">
        <v>456</v>
      </c>
      <c r="H81" s="81" t="s">
        <v>457</v>
      </c>
      <c r="I81" s="79" t="s">
        <v>458</v>
      </c>
      <c r="J81" s="19" t="s">
        <v>418</v>
      </c>
      <c r="K81" s="19" t="s">
        <v>419</v>
      </c>
      <c r="L81" s="56"/>
    </row>
    <row r="82" spans="1:12" s="4" customFormat="1" ht="13.5" customHeight="1">
      <c r="A82" s="35" t="s">
        <v>459</v>
      </c>
      <c r="B82" s="35" t="s">
        <v>412</v>
      </c>
      <c r="C82" s="25" t="s">
        <v>460</v>
      </c>
      <c r="D82" s="35" t="s">
        <v>461</v>
      </c>
      <c r="E82" s="35" t="s">
        <v>462</v>
      </c>
      <c r="F82" s="116" t="s">
        <v>12</v>
      </c>
      <c r="G82" s="116" t="s">
        <v>37</v>
      </c>
      <c r="H82" s="87" t="s">
        <v>463</v>
      </c>
      <c r="I82" s="35" t="s">
        <v>464</v>
      </c>
      <c r="J82" s="19" t="s">
        <v>418</v>
      </c>
      <c r="K82" s="19" t="s">
        <v>419</v>
      </c>
      <c r="L82" s="56"/>
    </row>
    <row r="83" spans="1:12" s="4" customFormat="1" ht="13.5" customHeight="1">
      <c r="A83" s="37" t="s">
        <v>465</v>
      </c>
      <c r="B83" s="37" t="s">
        <v>412</v>
      </c>
      <c r="C83" s="25" t="s">
        <v>466</v>
      </c>
      <c r="D83" s="37" t="s">
        <v>467</v>
      </c>
      <c r="E83" s="37" t="s">
        <v>468</v>
      </c>
      <c r="F83" s="43" t="s">
        <v>12</v>
      </c>
      <c r="G83" s="44" t="s">
        <v>37</v>
      </c>
      <c r="H83" s="8" t="s">
        <v>469</v>
      </c>
      <c r="I83" s="8" t="s">
        <v>470</v>
      </c>
      <c r="J83" s="19" t="s">
        <v>418</v>
      </c>
      <c r="K83" s="19" t="s">
        <v>419</v>
      </c>
      <c r="L83" s="56"/>
    </row>
    <row r="84" spans="1:12" s="4" customFormat="1" ht="13.5" customHeight="1">
      <c r="A84" s="3" t="s">
        <v>471</v>
      </c>
      <c r="B84" s="8" t="s">
        <v>412</v>
      </c>
      <c r="C84" s="25" t="s">
        <v>472</v>
      </c>
      <c r="D84" s="4" t="s">
        <v>473</v>
      </c>
      <c r="E84" s="3" t="s">
        <v>474</v>
      </c>
      <c r="F84" s="47" t="s">
        <v>29</v>
      </c>
      <c r="G84" s="11" t="s">
        <v>36</v>
      </c>
      <c r="H84" s="17" t="s">
        <v>475</v>
      </c>
      <c r="I84" s="17" t="s">
        <v>476</v>
      </c>
      <c r="J84" s="19" t="s">
        <v>418</v>
      </c>
      <c r="K84" s="19" t="s">
        <v>419</v>
      </c>
      <c r="L84" s="8"/>
    </row>
    <row r="85" spans="1:12" s="4" customFormat="1" ht="13.5" customHeight="1">
      <c r="A85" s="35" t="s">
        <v>354</v>
      </c>
      <c r="B85" s="8" t="s">
        <v>412</v>
      </c>
      <c r="C85" s="25" t="s">
        <v>439</v>
      </c>
      <c r="D85" s="8" t="s">
        <v>319</v>
      </c>
      <c r="E85" s="8" t="s">
        <v>477</v>
      </c>
      <c r="F85" s="11" t="s">
        <v>246</v>
      </c>
      <c r="G85" s="11" t="s">
        <v>478</v>
      </c>
      <c r="H85" s="8" t="s">
        <v>479</v>
      </c>
      <c r="I85" s="8" t="s">
        <v>480</v>
      </c>
      <c r="J85" s="19" t="s">
        <v>418</v>
      </c>
      <c r="K85" s="19" t="s">
        <v>419</v>
      </c>
      <c r="L85" s="8"/>
    </row>
    <row r="86" spans="1:12" s="4" customFormat="1" ht="13.5" customHeight="1">
      <c r="A86" s="35" t="s">
        <v>481</v>
      </c>
      <c r="B86" s="35" t="s">
        <v>412</v>
      </c>
      <c r="C86" s="25" t="s">
        <v>482</v>
      </c>
      <c r="D86" s="35" t="s">
        <v>483</v>
      </c>
      <c r="E86" s="35" t="s">
        <v>484</v>
      </c>
      <c r="F86" s="116" t="s">
        <v>29</v>
      </c>
      <c r="G86" s="116" t="s">
        <v>254</v>
      </c>
      <c r="H86" s="87" t="s">
        <v>485</v>
      </c>
      <c r="I86" s="35" t="s">
        <v>486</v>
      </c>
      <c r="J86" s="19" t="s">
        <v>418</v>
      </c>
      <c r="K86" s="19" t="s">
        <v>419</v>
      </c>
      <c r="L86" s="56"/>
    </row>
    <row r="87" spans="1:12" s="4" customFormat="1" ht="13.5" customHeight="1">
      <c r="A87" s="4" t="s">
        <v>25</v>
      </c>
      <c r="B87" s="8" t="s">
        <v>412</v>
      </c>
      <c r="C87" s="25" t="s">
        <v>487</v>
      </c>
      <c r="D87" s="8" t="s">
        <v>488</v>
      </c>
      <c r="E87" s="8" t="s">
        <v>489</v>
      </c>
      <c r="F87" s="11" t="s">
        <v>29</v>
      </c>
      <c r="G87" s="11" t="s">
        <v>20</v>
      </c>
      <c r="H87" s="8" t="s">
        <v>490</v>
      </c>
      <c r="I87" s="8" t="s">
        <v>491</v>
      </c>
      <c r="J87" s="19" t="s">
        <v>418</v>
      </c>
      <c r="K87" s="19" t="s">
        <v>419</v>
      </c>
      <c r="L87" s="56"/>
    </row>
    <row r="88" spans="1:12" s="4" customFormat="1" ht="13.5" customHeight="1">
      <c r="A88" s="37" t="s">
        <v>114</v>
      </c>
      <c r="B88" s="8" t="s">
        <v>412</v>
      </c>
      <c r="C88" s="25" t="s">
        <v>492</v>
      </c>
      <c r="D88" s="8" t="s">
        <v>493</v>
      </c>
      <c r="E88" s="8" t="s">
        <v>494</v>
      </c>
      <c r="F88" s="44" t="s">
        <v>12</v>
      </c>
      <c r="G88" s="44" t="s">
        <v>105</v>
      </c>
      <c r="H88" s="8" t="s">
        <v>495</v>
      </c>
      <c r="I88" s="8" t="s">
        <v>496</v>
      </c>
      <c r="J88" s="19" t="s">
        <v>418</v>
      </c>
      <c r="K88" s="19" t="s">
        <v>419</v>
      </c>
      <c r="L88" s="56"/>
    </row>
    <row r="89" spans="1:12" s="4" customFormat="1" ht="13.5" customHeight="1">
      <c r="A89" s="37" t="s">
        <v>95</v>
      </c>
      <c r="B89" s="37" t="s">
        <v>412</v>
      </c>
      <c r="C89" s="25" t="s">
        <v>497</v>
      </c>
      <c r="D89" s="37" t="s">
        <v>291</v>
      </c>
      <c r="E89" s="37" t="s">
        <v>498</v>
      </c>
      <c r="F89" s="12" t="s">
        <v>29</v>
      </c>
      <c r="G89" s="11" t="s">
        <v>11</v>
      </c>
      <c r="H89" s="8" t="s">
        <v>499</v>
      </c>
      <c r="I89" s="8" t="s">
        <v>500</v>
      </c>
      <c r="J89" s="19" t="s">
        <v>418</v>
      </c>
      <c r="K89" s="19" t="s">
        <v>419</v>
      </c>
      <c r="L89" s="56"/>
    </row>
    <row r="90" spans="1:12" s="4" customFormat="1" ht="13.5" customHeight="1">
      <c r="A90" s="4" t="s">
        <v>420</v>
      </c>
      <c r="B90" s="8" t="s">
        <v>412</v>
      </c>
      <c r="C90" s="25" t="s">
        <v>501</v>
      </c>
      <c r="D90" s="8" t="s">
        <v>502</v>
      </c>
      <c r="E90" s="8" t="s">
        <v>503</v>
      </c>
      <c r="F90" s="11" t="s">
        <v>12</v>
      </c>
      <c r="G90" s="11" t="s">
        <v>37</v>
      </c>
      <c r="H90" s="8" t="s">
        <v>475</v>
      </c>
      <c r="I90" s="8" t="s">
        <v>504</v>
      </c>
      <c r="J90" s="19" t="s">
        <v>418</v>
      </c>
      <c r="K90" s="19" t="s">
        <v>419</v>
      </c>
      <c r="L90" s="56"/>
    </row>
    <row r="91" spans="1:12" s="8" customFormat="1" ht="13.5" customHeight="1">
      <c r="A91" s="4" t="s">
        <v>114</v>
      </c>
      <c r="B91" s="8" t="s">
        <v>412</v>
      </c>
      <c r="C91" s="25" t="s">
        <v>505</v>
      </c>
      <c r="D91" s="21" t="s">
        <v>506</v>
      </c>
      <c r="E91" s="5" t="s">
        <v>507</v>
      </c>
      <c r="F91" s="47" t="s">
        <v>29</v>
      </c>
      <c r="G91" s="11" t="s">
        <v>36</v>
      </c>
      <c r="H91" s="7" t="s">
        <v>508</v>
      </c>
      <c r="I91" s="8" t="s">
        <v>509</v>
      </c>
      <c r="J91" s="19" t="s">
        <v>418</v>
      </c>
      <c r="K91" s="19" t="s">
        <v>419</v>
      </c>
      <c r="L91" s="56"/>
    </row>
    <row r="92" spans="1:12" s="8" customFormat="1" ht="13.5" customHeight="1">
      <c r="A92" s="85" t="s">
        <v>211</v>
      </c>
      <c r="B92" s="85" t="s">
        <v>686</v>
      </c>
      <c r="C92" s="101" t="s">
        <v>687</v>
      </c>
      <c r="D92" s="85" t="s">
        <v>688</v>
      </c>
      <c r="E92" s="85" t="s">
        <v>689</v>
      </c>
      <c r="F92" s="104" t="s">
        <v>246</v>
      </c>
      <c r="G92" s="104" t="s">
        <v>20</v>
      </c>
      <c r="H92" s="85" t="s">
        <v>690</v>
      </c>
      <c r="I92" s="85" t="s">
        <v>691</v>
      </c>
      <c r="J92" s="95"/>
      <c r="K92" s="23" t="s">
        <v>692</v>
      </c>
      <c r="L92" s="9"/>
    </row>
    <row r="93" spans="1:12" s="27" customFormat="1" ht="15" customHeight="1">
      <c r="A93" s="85" t="s">
        <v>693</v>
      </c>
      <c r="B93" s="85" t="s">
        <v>686</v>
      </c>
      <c r="C93" s="101" t="s">
        <v>694</v>
      </c>
      <c r="D93" s="85" t="s">
        <v>284</v>
      </c>
      <c r="E93" s="85" t="s">
        <v>695</v>
      </c>
      <c r="F93" s="104" t="s">
        <v>29</v>
      </c>
      <c r="G93" s="104" t="s">
        <v>20</v>
      </c>
      <c r="H93" s="85" t="s">
        <v>696</v>
      </c>
      <c r="I93" s="85" t="s">
        <v>697</v>
      </c>
      <c r="J93" s="19"/>
      <c r="K93" s="91" t="s">
        <v>692</v>
      </c>
      <c r="L93" s="56"/>
    </row>
    <row r="94" spans="1:12" s="9" customFormat="1" ht="13.5" customHeight="1">
      <c r="A94" s="85" t="s">
        <v>698</v>
      </c>
      <c r="B94" s="85" t="s">
        <v>686</v>
      </c>
      <c r="C94" s="101" t="s">
        <v>699</v>
      </c>
      <c r="D94" s="85" t="s">
        <v>700</v>
      </c>
      <c r="E94" s="85" t="s">
        <v>701</v>
      </c>
      <c r="F94" s="104" t="s">
        <v>29</v>
      </c>
      <c r="G94" s="104" t="s">
        <v>407</v>
      </c>
      <c r="H94" s="85" t="s">
        <v>565</v>
      </c>
      <c r="I94" s="85" t="s">
        <v>702</v>
      </c>
      <c r="J94" s="91"/>
      <c r="K94" s="92" t="s">
        <v>692</v>
      </c>
      <c r="L94" s="56"/>
    </row>
    <row r="95" spans="1:12" s="4" customFormat="1" ht="13.5" customHeight="1">
      <c r="A95" s="85" t="s">
        <v>79</v>
      </c>
      <c r="B95" s="85" t="s">
        <v>686</v>
      </c>
      <c r="C95" s="101" t="s">
        <v>703</v>
      </c>
      <c r="D95" s="85" t="s">
        <v>704</v>
      </c>
      <c r="E95" s="85" t="s">
        <v>705</v>
      </c>
      <c r="F95" s="104" t="s">
        <v>19</v>
      </c>
      <c r="G95" s="104" t="s">
        <v>706</v>
      </c>
      <c r="H95" s="85" t="s">
        <v>707</v>
      </c>
      <c r="I95" s="85" t="s">
        <v>708</v>
      </c>
      <c r="J95" s="93"/>
      <c r="K95" s="91" t="s">
        <v>692</v>
      </c>
      <c r="L95" s="56"/>
    </row>
    <row r="96" spans="1:11" s="4" customFormat="1" ht="13.5" customHeight="1">
      <c r="A96" s="85" t="s">
        <v>420</v>
      </c>
      <c r="B96" s="85" t="s">
        <v>686</v>
      </c>
      <c r="C96" s="101" t="s">
        <v>709</v>
      </c>
      <c r="D96" s="85" t="s">
        <v>272</v>
      </c>
      <c r="E96" s="85" t="s">
        <v>710</v>
      </c>
      <c r="F96" s="104" t="s">
        <v>29</v>
      </c>
      <c r="G96" s="104" t="s">
        <v>246</v>
      </c>
      <c r="H96" s="85" t="s">
        <v>711</v>
      </c>
      <c r="I96" s="85" t="s">
        <v>712</v>
      </c>
      <c r="J96" s="23"/>
      <c r="K96" s="23" t="s">
        <v>692</v>
      </c>
    </row>
    <row r="97" spans="1:12" s="4" customFormat="1" ht="13.5" customHeight="1">
      <c r="A97" s="85" t="s">
        <v>166</v>
      </c>
      <c r="B97" s="85" t="s">
        <v>686</v>
      </c>
      <c r="C97" s="101" t="s">
        <v>713</v>
      </c>
      <c r="D97" s="85" t="s">
        <v>714</v>
      </c>
      <c r="E97" s="85" t="s">
        <v>715</v>
      </c>
      <c r="F97" s="104" t="s">
        <v>12</v>
      </c>
      <c r="G97" s="104" t="s">
        <v>716</v>
      </c>
      <c r="H97" s="85" t="s">
        <v>717</v>
      </c>
      <c r="I97" s="85" t="s">
        <v>718</v>
      </c>
      <c r="J97" s="23"/>
      <c r="K97" s="23" t="s">
        <v>692</v>
      </c>
      <c r="L97" s="56"/>
    </row>
    <row r="98" spans="1:12" s="4" customFormat="1" ht="13.5" customHeight="1">
      <c r="A98" s="85" t="s">
        <v>719</v>
      </c>
      <c r="B98" s="85" t="s">
        <v>686</v>
      </c>
      <c r="C98" s="101" t="s">
        <v>720</v>
      </c>
      <c r="D98" s="85" t="s">
        <v>721</v>
      </c>
      <c r="E98" s="85" t="s">
        <v>689</v>
      </c>
      <c r="F98" s="104" t="s">
        <v>29</v>
      </c>
      <c r="G98" s="104" t="s">
        <v>20</v>
      </c>
      <c r="H98" s="85" t="s">
        <v>722</v>
      </c>
      <c r="I98" s="85" t="s">
        <v>723</v>
      </c>
      <c r="J98" s="92"/>
      <c r="K98" s="94" t="s">
        <v>692</v>
      </c>
      <c r="L98" s="56"/>
    </row>
    <row r="99" spans="1:12" s="4" customFormat="1" ht="14.25">
      <c r="A99" s="85" t="s">
        <v>65</v>
      </c>
      <c r="B99" s="85" t="s">
        <v>686</v>
      </c>
      <c r="C99" s="101" t="s">
        <v>724</v>
      </c>
      <c r="D99" s="85" t="s">
        <v>725</v>
      </c>
      <c r="E99" s="85" t="s">
        <v>726</v>
      </c>
      <c r="F99" s="104" t="s">
        <v>20</v>
      </c>
      <c r="G99" s="104" t="s">
        <v>12</v>
      </c>
      <c r="H99" s="85" t="s">
        <v>727</v>
      </c>
      <c r="I99" s="85" t="s">
        <v>728</v>
      </c>
      <c r="J99" s="97"/>
      <c r="K99" s="91" t="s">
        <v>692</v>
      </c>
      <c r="L99" s="56"/>
    </row>
    <row r="100" spans="1:12" s="4" customFormat="1" ht="13.5" customHeight="1">
      <c r="A100" s="85" t="s">
        <v>471</v>
      </c>
      <c r="B100" s="85" t="s">
        <v>686</v>
      </c>
      <c r="C100" s="101" t="s">
        <v>729</v>
      </c>
      <c r="D100" s="85" t="s">
        <v>714</v>
      </c>
      <c r="E100" s="85" t="s">
        <v>730</v>
      </c>
      <c r="F100" s="104" t="s">
        <v>716</v>
      </c>
      <c r="G100" s="104" t="s">
        <v>11</v>
      </c>
      <c r="H100" s="85" t="s">
        <v>731</v>
      </c>
      <c r="I100" s="85" t="s">
        <v>732</v>
      </c>
      <c r="J100" s="97"/>
      <c r="K100" s="97" t="s">
        <v>692</v>
      </c>
      <c r="L100" s="56"/>
    </row>
    <row r="101" spans="1:12" s="4" customFormat="1" ht="13.5" customHeight="1">
      <c r="A101" s="85" t="s">
        <v>733</v>
      </c>
      <c r="B101" s="85" t="s">
        <v>686</v>
      </c>
      <c r="C101" s="101" t="s">
        <v>734</v>
      </c>
      <c r="D101" s="85" t="s">
        <v>735</v>
      </c>
      <c r="E101" s="85" t="s">
        <v>736</v>
      </c>
      <c r="F101" s="104" t="s">
        <v>36</v>
      </c>
      <c r="G101" s="104" t="s">
        <v>11</v>
      </c>
      <c r="H101" s="85" t="s">
        <v>737</v>
      </c>
      <c r="I101" s="85" t="s">
        <v>738</v>
      </c>
      <c r="J101" s="97"/>
      <c r="K101" s="97" t="s">
        <v>692</v>
      </c>
      <c r="L101" s="56"/>
    </row>
    <row r="102" spans="1:12" s="79" customFormat="1" ht="13.5" customHeight="1">
      <c r="A102" s="85" t="s">
        <v>719</v>
      </c>
      <c r="B102" s="85" t="s">
        <v>686</v>
      </c>
      <c r="C102" s="101" t="s">
        <v>739</v>
      </c>
      <c r="D102" s="85" t="s">
        <v>740</v>
      </c>
      <c r="E102" s="85" t="s">
        <v>741</v>
      </c>
      <c r="F102" s="104" t="s">
        <v>29</v>
      </c>
      <c r="G102" s="104" t="s">
        <v>20</v>
      </c>
      <c r="H102" s="85" t="s">
        <v>742</v>
      </c>
      <c r="I102" s="85" t="s">
        <v>743</v>
      </c>
      <c r="J102" s="97"/>
      <c r="K102" s="97" t="s">
        <v>692</v>
      </c>
      <c r="L102" s="56"/>
    </row>
    <row r="103" spans="1:12" s="4" customFormat="1" ht="13.5" customHeight="1">
      <c r="A103" s="85" t="s">
        <v>744</v>
      </c>
      <c r="B103" s="85" t="s">
        <v>686</v>
      </c>
      <c r="C103" s="101" t="s">
        <v>745</v>
      </c>
      <c r="D103" s="85" t="s">
        <v>746</v>
      </c>
      <c r="E103" s="85" t="s">
        <v>747</v>
      </c>
      <c r="F103" s="104" t="s">
        <v>29</v>
      </c>
      <c r="G103" s="104" t="s">
        <v>20</v>
      </c>
      <c r="H103" s="85" t="s">
        <v>748</v>
      </c>
      <c r="I103" s="85" t="s">
        <v>749</v>
      </c>
      <c r="J103" s="10"/>
      <c r="K103" s="22" t="s">
        <v>692</v>
      </c>
      <c r="L103" s="56"/>
    </row>
    <row r="104" spans="1:12" s="4" customFormat="1" ht="13.5" customHeight="1">
      <c r="A104" s="85" t="s">
        <v>79</v>
      </c>
      <c r="B104" s="85" t="s">
        <v>686</v>
      </c>
      <c r="C104" s="101" t="s">
        <v>750</v>
      </c>
      <c r="D104" s="85" t="s">
        <v>751</v>
      </c>
      <c r="E104" s="85" t="s">
        <v>689</v>
      </c>
      <c r="F104" s="104" t="s">
        <v>36</v>
      </c>
      <c r="G104" s="104" t="s">
        <v>11</v>
      </c>
      <c r="H104" s="85" t="s">
        <v>752</v>
      </c>
      <c r="I104" s="85" t="s">
        <v>753</v>
      </c>
      <c r="J104" s="92"/>
      <c r="K104" s="23" t="s">
        <v>692</v>
      </c>
      <c r="L104" s="56"/>
    </row>
    <row r="105" spans="1:12" s="4" customFormat="1" ht="13.5" customHeight="1">
      <c r="A105" s="85" t="s">
        <v>754</v>
      </c>
      <c r="B105" s="85" t="s">
        <v>686</v>
      </c>
      <c r="C105" s="101" t="s">
        <v>755</v>
      </c>
      <c r="D105" s="85" t="s">
        <v>502</v>
      </c>
      <c r="E105" s="85" t="s">
        <v>756</v>
      </c>
      <c r="F105" s="104" t="s">
        <v>12</v>
      </c>
      <c r="G105" s="104" t="s">
        <v>11</v>
      </c>
      <c r="H105" s="85" t="s">
        <v>757</v>
      </c>
      <c r="I105" s="85" t="s">
        <v>758</v>
      </c>
      <c r="J105" s="92"/>
      <c r="K105" s="22" t="s">
        <v>692</v>
      </c>
      <c r="L105" s="56"/>
    </row>
    <row r="106" spans="1:12" s="4" customFormat="1" ht="13.5" customHeight="1">
      <c r="A106" s="85" t="s">
        <v>166</v>
      </c>
      <c r="B106" s="85" t="s">
        <v>686</v>
      </c>
      <c r="C106" s="101" t="s">
        <v>759</v>
      </c>
      <c r="D106" s="85" t="s">
        <v>88</v>
      </c>
      <c r="E106" s="85" t="s">
        <v>760</v>
      </c>
      <c r="F106" s="104" t="s">
        <v>11</v>
      </c>
      <c r="G106" s="104" t="s">
        <v>105</v>
      </c>
      <c r="H106" s="85" t="s">
        <v>761</v>
      </c>
      <c r="I106" s="85" t="s">
        <v>762</v>
      </c>
      <c r="J106" s="8"/>
      <c r="K106" s="23" t="s">
        <v>692</v>
      </c>
      <c r="L106" s="56"/>
    </row>
    <row r="107" spans="1:12" s="4" customFormat="1" ht="13.5" customHeight="1">
      <c r="A107" s="37" t="s">
        <v>33</v>
      </c>
      <c r="B107" s="37" t="s">
        <v>893</v>
      </c>
      <c r="C107" s="89" t="s">
        <v>894</v>
      </c>
      <c r="D107" s="37" t="s">
        <v>895</v>
      </c>
      <c r="E107" s="37" t="s">
        <v>896</v>
      </c>
      <c r="F107" s="114" t="s">
        <v>897</v>
      </c>
      <c r="G107" s="11" t="s">
        <v>105</v>
      </c>
      <c r="H107" s="36" t="s">
        <v>898</v>
      </c>
      <c r="I107" s="37" t="s">
        <v>899</v>
      </c>
      <c r="J107" s="19" t="s">
        <v>900</v>
      </c>
      <c r="K107" s="19" t="s">
        <v>901</v>
      </c>
      <c r="L107" s="56"/>
    </row>
    <row r="108" spans="1:12" s="4" customFormat="1" ht="13.5" customHeight="1">
      <c r="A108" s="15" t="s">
        <v>698</v>
      </c>
      <c r="B108" s="17" t="s">
        <v>893</v>
      </c>
      <c r="C108" s="25" t="s">
        <v>902</v>
      </c>
      <c r="D108" s="15" t="s">
        <v>903</v>
      </c>
      <c r="E108" s="16" t="s">
        <v>904</v>
      </c>
      <c r="F108" s="51" t="s">
        <v>36</v>
      </c>
      <c r="G108" s="11" t="s">
        <v>105</v>
      </c>
      <c r="H108" s="18" t="s">
        <v>905</v>
      </c>
      <c r="I108" s="4" t="s">
        <v>906</v>
      </c>
      <c r="J108" s="91" t="s">
        <v>907</v>
      </c>
      <c r="K108" s="22" t="s">
        <v>901</v>
      </c>
      <c r="L108" s="56"/>
    </row>
    <row r="109" spans="1:11" s="4" customFormat="1" ht="13.5" customHeight="1">
      <c r="A109" s="3" t="s">
        <v>166</v>
      </c>
      <c r="B109" s="8" t="s">
        <v>893</v>
      </c>
      <c r="C109" s="25" t="s">
        <v>908</v>
      </c>
      <c r="D109" s="4" t="s">
        <v>909</v>
      </c>
      <c r="E109" s="3" t="s">
        <v>910</v>
      </c>
      <c r="F109" s="47" t="s">
        <v>36</v>
      </c>
      <c r="G109" s="11" t="s">
        <v>105</v>
      </c>
      <c r="H109" s="17" t="s">
        <v>911</v>
      </c>
      <c r="I109" s="17" t="s">
        <v>912</v>
      </c>
      <c r="J109" s="93" t="s">
        <v>913</v>
      </c>
      <c r="K109" s="19" t="s">
        <v>901</v>
      </c>
    </row>
    <row r="110" spans="1:12" s="4" customFormat="1" ht="13.5" customHeight="1">
      <c r="A110" s="4" t="s">
        <v>241</v>
      </c>
      <c r="B110" s="8" t="s">
        <v>893</v>
      </c>
      <c r="C110" s="25" t="s">
        <v>914</v>
      </c>
      <c r="D110" s="8" t="s">
        <v>915</v>
      </c>
      <c r="E110" s="8" t="s">
        <v>916</v>
      </c>
      <c r="F110" s="11" t="s">
        <v>716</v>
      </c>
      <c r="G110" s="11" t="s">
        <v>254</v>
      </c>
      <c r="H110" s="8" t="s">
        <v>917</v>
      </c>
      <c r="I110" s="8" t="s">
        <v>918</v>
      </c>
      <c r="J110" s="23" t="s">
        <v>919</v>
      </c>
      <c r="K110" s="23" t="s">
        <v>901</v>
      </c>
      <c r="L110" s="9"/>
    </row>
    <row r="111" spans="1:12" s="4" customFormat="1" ht="13.5" customHeight="1">
      <c r="A111" s="4" t="s">
        <v>14</v>
      </c>
      <c r="B111" s="8" t="s">
        <v>893</v>
      </c>
      <c r="C111" s="25" t="s">
        <v>920</v>
      </c>
      <c r="D111" s="8" t="s">
        <v>921</v>
      </c>
      <c r="E111" s="8" t="s">
        <v>910</v>
      </c>
      <c r="F111" s="11" t="s">
        <v>36</v>
      </c>
      <c r="G111" s="11" t="s">
        <v>37</v>
      </c>
      <c r="H111" s="8" t="s">
        <v>922</v>
      </c>
      <c r="I111" s="8" t="s">
        <v>923</v>
      </c>
      <c r="J111" s="23" t="s">
        <v>924</v>
      </c>
      <c r="K111" s="23" t="s">
        <v>901</v>
      </c>
      <c r="L111" s="9"/>
    </row>
    <row r="112" spans="1:12" s="4" customFormat="1" ht="13.5" customHeight="1">
      <c r="A112" s="4" t="s">
        <v>79</v>
      </c>
      <c r="B112" s="8" t="s">
        <v>590</v>
      </c>
      <c r="C112" s="25" t="s">
        <v>620</v>
      </c>
      <c r="D112" s="21" t="s">
        <v>621</v>
      </c>
      <c r="E112" s="5" t="s">
        <v>622</v>
      </c>
      <c r="F112" s="47" t="s">
        <v>407</v>
      </c>
      <c r="G112" s="11" t="s">
        <v>36</v>
      </c>
      <c r="H112" s="7" t="s">
        <v>623</v>
      </c>
      <c r="I112" s="8" t="s">
        <v>624</v>
      </c>
      <c r="J112" s="92" t="s">
        <v>596</v>
      </c>
      <c r="K112" s="94" t="s">
        <v>597</v>
      </c>
      <c r="L112" s="9"/>
    </row>
    <row r="113" spans="1:12" s="4" customFormat="1" ht="13.5" customHeight="1">
      <c r="A113" s="15" t="s">
        <v>561</v>
      </c>
      <c r="B113" s="17" t="s">
        <v>590</v>
      </c>
      <c r="C113" s="25" t="s">
        <v>598</v>
      </c>
      <c r="D113" s="15" t="s">
        <v>599</v>
      </c>
      <c r="E113" s="16" t="s">
        <v>600</v>
      </c>
      <c r="F113" s="47" t="s">
        <v>29</v>
      </c>
      <c r="G113" s="11" t="s">
        <v>105</v>
      </c>
      <c r="H113" s="18" t="s">
        <v>601</v>
      </c>
      <c r="I113" s="4" t="s">
        <v>602</v>
      </c>
      <c r="J113" s="91" t="s">
        <v>596</v>
      </c>
      <c r="K113" s="92" t="s">
        <v>597</v>
      </c>
      <c r="L113" s="9"/>
    </row>
    <row r="114" spans="1:12" s="4" customFormat="1" ht="13.5" customHeight="1">
      <c r="A114" s="4" t="s">
        <v>614</v>
      </c>
      <c r="B114" s="8" t="s">
        <v>590</v>
      </c>
      <c r="C114" s="25" t="s">
        <v>615</v>
      </c>
      <c r="D114" s="8" t="s">
        <v>616</v>
      </c>
      <c r="E114" s="8" t="s">
        <v>617</v>
      </c>
      <c r="F114" s="11" t="s">
        <v>29</v>
      </c>
      <c r="G114" s="11" t="s">
        <v>20</v>
      </c>
      <c r="H114" s="8" t="s">
        <v>618</v>
      </c>
      <c r="I114" s="8" t="s">
        <v>619</v>
      </c>
      <c r="J114" s="23" t="s">
        <v>596</v>
      </c>
      <c r="K114" s="23" t="s">
        <v>597</v>
      </c>
      <c r="L114" s="56"/>
    </row>
    <row r="115" spans="1:12" s="4" customFormat="1" ht="13.5" customHeight="1">
      <c r="A115" s="4" t="s">
        <v>471</v>
      </c>
      <c r="B115" s="8" t="s">
        <v>590</v>
      </c>
      <c r="C115" s="25" t="s">
        <v>625</v>
      </c>
      <c r="D115" s="4" t="s">
        <v>626</v>
      </c>
      <c r="E115" s="5" t="s">
        <v>627</v>
      </c>
      <c r="F115" s="13" t="s">
        <v>36</v>
      </c>
      <c r="G115" s="11" t="s">
        <v>37</v>
      </c>
      <c r="H115" s="7" t="s">
        <v>628</v>
      </c>
      <c r="I115" s="7" t="s">
        <v>629</v>
      </c>
      <c r="J115" s="97"/>
      <c r="K115" s="91"/>
      <c r="L115" s="56"/>
    </row>
    <row r="116" spans="1:12" s="4" customFormat="1" ht="13.5" customHeight="1">
      <c r="A116" s="4" t="s">
        <v>608</v>
      </c>
      <c r="B116" s="8" t="s">
        <v>590</v>
      </c>
      <c r="C116" s="25" t="s">
        <v>609</v>
      </c>
      <c r="D116" s="8" t="s">
        <v>610</v>
      </c>
      <c r="E116" s="8" t="s">
        <v>611</v>
      </c>
      <c r="F116" s="11" t="s">
        <v>29</v>
      </c>
      <c r="G116" s="11" t="s">
        <v>20</v>
      </c>
      <c r="H116" s="8" t="s">
        <v>612</v>
      </c>
      <c r="I116" s="8" t="s">
        <v>613</v>
      </c>
      <c r="J116" s="23" t="s">
        <v>596</v>
      </c>
      <c r="K116" s="23" t="s">
        <v>597</v>
      </c>
      <c r="L116" s="56"/>
    </row>
    <row r="117" spans="1:12" s="4" customFormat="1" ht="13.5" customHeight="1">
      <c r="A117" s="37" t="s">
        <v>126</v>
      </c>
      <c r="B117" s="37" t="s">
        <v>590</v>
      </c>
      <c r="C117" s="89" t="s">
        <v>591</v>
      </c>
      <c r="D117" s="37" t="s">
        <v>592</v>
      </c>
      <c r="E117" s="37" t="s">
        <v>593</v>
      </c>
      <c r="F117" s="114" t="s">
        <v>11</v>
      </c>
      <c r="G117" s="11" t="s">
        <v>105</v>
      </c>
      <c r="H117" s="36" t="s">
        <v>594</v>
      </c>
      <c r="I117" s="37" t="s">
        <v>595</v>
      </c>
      <c r="J117" s="19" t="s">
        <v>596</v>
      </c>
      <c r="K117" s="91" t="s">
        <v>597</v>
      </c>
      <c r="L117" s="56"/>
    </row>
    <row r="118" spans="1:11" s="4" customFormat="1" ht="13.5" customHeight="1">
      <c r="A118" s="3" t="s">
        <v>166</v>
      </c>
      <c r="B118" s="8" t="s">
        <v>590</v>
      </c>
      <c r="C118" s="25" t="s">
        <v>603</v>
      </c>
      <c r="D118" s="4" t="s">
        <v>604</v>
      </c>
      <c r="E118" s="3" t="s">
        <v>605</v>
      </c>
      <c r="F118" s="47" t="s">
        <v>36</v>
      </c>
      <c r="G118" s="11" t="s">
        <v>37</v>
      </c>
      <c r="H118" s="17" t="s">
        <v>606</v>
      </c>
      <c r="I118" s="17" t="s">
        <v>607</v>
      </c>
      <c r="J118" s="93" t="s">
        <v>596</v>
      </c>
      <c r="K118" s="91" t="s">
        <v>597</v>
      </c>
    </row>
    <row r="119" spans="1:12" s="4" customFormat="1" ht="13.5" customHeight="1">
      <c r="A119" s="15" t="s">
        <v>660</v>
      </c>
      <c r="B119" s="17" t="s">
        <v>652</v>
      </c>
      <c r="C119" s="25" t="s">
        <v>661</v>
      </c>
      <c r="D119" s="15" t="s">
        <v>662</v>
      </c>
      <c r="E119" s="16" t="s">
        <v>655</v>
      </c>
      <c r="F119" s="47" t="s">
        <v>12</v>
      </c>
      <c r="G119" s="11" t="s">
        <v>37</v>
      </c>
      <c r="H119" s="18" t="s">
        <v>663</v>
      </c>
      <c r="I119" s="4" t="s">
        <v>664</v>
      </c>
      <c r="J119" s="19" t="s">
        <v>665</v>
      </c>
      <c r="K119" s="92" t="s">
        <v>666</v>
      </c>
      <c r="L119" s="56"/>
    </row>
    <row r="120" spans="1:12" s="4" customFormat="1" ht="13.5" customHeight="1">
      <c r="A120" s="84" t="s">
        <v>459</v>
      </c>
      <c r="B120" s="84" t="s">
        <v>652</v>
      </c>
      <c r="C120" s="138" t="s">
        <v>653</v>
      </c>
      <c r="D120" s="84" t="s">
        <v>654</v>
      </c>
      <c r="E120" s="84" t="s">
        <v>655</v>
      </c>
      <c r="F120" s="106" t="s">
        <v>20</v>
      </c>
      <c r="G120" s="105" t="s">
        <v>221</v>
      </c>
      <c r="H120" s="107" t="s">
        <v>656</v>
      </c>
      <c r="I120" s="84" t="s">
        <v>657</v>
      </c>
      <c r="J120" s="19" t="s">
        <v>658</v>
      </c>
      <c r="K120" s="91" t="s">
        <v>659</v>
      </c>
      <c r="L120" s="56"/>
    </row>
    <row r="121" spans="1:11" s="4" customFormat="1" ht="13.5" customHeight="1">
      <c r="A121" s="86" t="s">
        <v>166</v>
      </c>
      <c r="B121" s="100" t="s">
        <v>652</v>
      </c>
      <c r="C121" s="102" t="s">
        <v>676</v>
      </c>
      <c r="D121" s="100" t="s">
        <v>677</v>
      </c>
      <c r="E121" s="100" t="s">
        <v>655</v>
      </c>
      <c r="F121" s="105" t="s">
        <v>19</v>
      </c>
      <c r="G121" s="105" t="s">
        <v>20</v>
      </c>
      <c r="H121" s="100" t="s">
        <v>678</v>
      </c>
      <c r="I121" s="100" t="s">
        <v>679</v>
      </c>
      <c r="J121" s="23" t="s">
        <v>680</v>
      </c>
      <c r="K121" s="23" t="s">
        <v>666</v>
      </c>
    </row>
    <row r="122" spans="1:12" s="4" customFormat="1" ht="13.5" customHeight="1">
      <c r="A122" s="86" t="s">
        <v>459</v>
      </c>
      <c r="B122" s="100" t="s">
        <v>652</v>
      </c>
      <c r="C122" s="102" t="s">
        <v>671</v>
      </c>
      <c r="D122" s="100" t="s">
        <v>530</v>
      </c>
      <c r="E122" s="100" t="s">
        <v>672</v>
      </c>
      <c r="F122" s="105" t="s">
        <v>19</v>
      </c>
      <c r="G122" s="105" t="s">
        <v>20</v>
      </c>
      <c r="H122" s="100" t="s">
        <v>673</v>
      </c>
      <c r="I122" s="100" t="s">
        <v>674</v>
      </c>
      <c r="J122" s="23" t="s">
        <v>675</v>
      </c>
      <c r="K122" s="23" t="s">
        <v>666</v>
      </c>
      <c r="L122" s="58"/>
    </row>
    <row r="123" spans="1:12" s="4" customFormat="1" ht="13.5" customHeight="1">
      <c r="A123" s="98" t="s">
        <v>667</v>
      </c>
      <c r="B123" s="100" t="s">
        <v>652</v>
      </c>
      <c r="C123" s="102" t="s">
        <v>668</v>
      </c>
      <c r="D123" s="86" t="s">
        <v>669</v>
      </c>
      <c r="E123" s="98" t="s">
        <v>655</v>
      </c>
      <c r="F123" s="139" t="s">
        <v>19</v>
      </c>
      <c r="G123" s="105" t="s">
        <v>20</v>
      </c>
      <c r="H123" s="119" t="s">
        <v>242</v>
      </c>
      <c r="I123" s="119" t="s">
        <v>667</v>
      </c>
      <c r="J123" s="93" t="s">
        <v>670</v>
      </c>
      <c r="K123" s="91" t="s">
        <v>666</v>
      </c>
      <c r="L123" s="56"/>
    </row>
    <row r="124" spans="1:12" s="4" customFormat="1" ht="13.5" customHeight="1">
      <c r="A124" s="86" t="s">
        <v>143</v>
      </c>
      <c r="B124" s="100" t="s">
        <v>652</v>
      </c>
      <c r="C124" s="102" t="s">
        <v>681</v>
      </c>
      <c r="D124" s="161" t="s">
        <v>682</v>
      </c>
      <c r="E124" s="86" t="s">
        <v>655</v>
      </c>
      <c r="F124" s="139" t="s">
        <v>19</v>
      </c>
      <c r="G124" s="105" t="s">
        <v>20</v>
      </c>
      <c r="H124" s="100" t="s">
        <v>683</v>
      </c>
      <c r="I124" s="100" t="s">
        <v>684</v>
      </c>
      <c r="J124" s="22" t="s">
        <v>685</v>
      </c>
      <c r="K124" s="94" t="s">
        <v>666</v>
      </c>
      <c r="L124" s="58"/>
    </row>
    <row r="125" spans="1:12" s="4" customFormat="1" ht="13.5" customHeight="1">
      <c r="A125" s="98" t="s">
        <v>872</v>
      </c>
      <c r="B125" s="84" t="s">
        <v>940</v>
      </c>
      <c r="C125" s="176" t="s">
        <v>941</v>
      </c>
      <c r="D125" s="177" t="s">
        <v>942</v>
      </c>
      <c r="E125" s="167" t="s">
        <v>943</v>
      </c>
      <c r="F125" s="162" t="s">
        <v>29</v>
      </c>
      <c r="G125" s="105" t="s">
        <v>716</v>
      </c>
      <c r="H125" s="167" t="s">
        <v>944</v>
      </c>
      <c r="I125" s="98" t="s">
        <v>945</v>
      </c>
      <c r="J125" s="22" t="s">
        <v>946</v>
      </c>
      <c r="K125" s="22" t="s">
        <v>947</v>
      </c>
      <c r="L125" s="56"/>
    </row>
    <row r="126" spans="1:11" s="4" customFormat="1" ht="13.5" customHeight="1">
      <c r="A126" s="154" t="s">
        <v>166</v>
      </c>
      <c r="B126" s="119" t="s">
        <v>940</v>
      </c>
      <c r="C126" s="158" t="s">
        <v>948</v>
      </c>
      <c r="D126" s="160" t="s">
        <v>949</v>
      </c>
      <c r="E126" s="160" t="s">
        <v>950</v>
      </c>
      <c r="F126" s="162" t="s">
        <v>29</v>
      </c>
      <c r="G126" s="105" t="s">
        <v>20</v>
      </c>
      <c r="H126" s="167" t="s">
        <v>951</v>
      </c>
      <c r="I126" s="154" t="s">
        <v>952</v>
      </c>
      <c r="J126" s="92" t="s">
        <v>953</v>
      </c>
      <c r="K126" s="22" t="s">
        <v>947</v>
      </c>
    </row>
    <row r="127" spans="1:12" s="4" customFormat="1" ht="13.5" customHeight="1">
      <c r="A127" s="98" t="s">
        <v>48</v>
      </c>
      <c r="B127" s="100" t="s">
        <v>940</v>
      </c>
      <c r="C127" s="103" t="s">
        <v>954</v>
      </c>
      <c r="D127" s="99" t="s">
        <v>955</v>
      </c>
      <c r="E127" s="99" t="s">
        <v>956</v>
      </c>
      <c r="F127" s="162" t="s">
        <v>29</v>
      </c>
      <c r="G127" s="105" t="s">
        <v>37</v>
      </c>
      <c r="H127" s="167" t="s">
        <v>957</v>
      </c>
      <c r="I127" s="98" t="s">
        <v>958</v>
      </c>
      <c r="J127" s="93" t="s">
        <v>959</v>
      </c>
      <c r="K127" s="22" t="s">
        <v>947</v>
      </c>
      <c r="L127" s="27"/>
    </row>
    <row r="128" spans="1:12" s="4" customFormat="1" ht="13.5" customHeight="1">
      <c r="A128" s="154" t="s">
        <v>173</v>
      </c>
      <c r="B128" s="100" t="s">
        <v>940</v>
      </c>
      <c r="C128" s="158" t="s">
        <v>960</v>
      </c>
      <c r="D128" s="160" t="s">
        <v>961</v>
      </c>
      <c r="E128" s="160" t="s">
        <v>943</v>
      </c>
      <c r="F128" s="162" t="s">
        <v>29</v>
      </c>
      <c r="G128" s="105" t="s">
        <v>20</v>
      </c>
      <c r="H128" s="167" t="s">
        <v>962</v>
      </c>
      <c r="I128" s="154" t="s">
        <v>963</v>
      </c>
      <c r="J128" s="23" t="s">
        <v>964</v>
      </c>
      <c r="K128" s="23" t="s">
        <v>947</v>
      </c>
      <c r="L128" s="56"/>
    </row>
    <row r="129" spans="1:12" s="4" customFormat="1" ht="13.5" customHeight="1">
      <c r="A129" s="98" t="s">
        <v>965</v>
      </c>
      <c r="B129" s="100" t="s">
        <v>940</v>
      </c>
      <c r="C129" s="103" t="s">
        <v>966</v>
      </c>
      <c r="D129" s="99" t="s">
        <v>967</v>
      </c>
      <c r="E129" s="99" t="s">
        <v>968</v>
      </c>
      <c r="F129" s="162" t="s">
        <v>29</v>
      </c>
      <c r="G129" s="105" t="s">
        <v>105</v>
      </c>
      <c r="H129" s="167" t="s">
        <v>969</v>
      </c>
      <c r="I129" s="98" t="s">
        <v>965</v>
      </c>
      <c r="J129" s="23" t="s">
        <v>970</v>
      </c>
      <c r="K129" s="23" t="s">
        <v>947</v>
      </c>
      <c r="L129" s="56"/>
    </row>
    <row r="130" spans="1:12" s="4" customFormat="1" ht="13.5" customHeight="1">
      <c r="A130" s="98" t="s">
        <v>452</v>
      </c>
      <c r="B130" s="100" t="s">
        <v>940</v>
      </c>
      <c r="C130" s="103" t="s">
        <v>971</v>
      </c>
      <c r="D130" s="99" t="s">
        <v>972</v>
      </c>
      <c r="E130" s="99" t="s">
        <v>973</v>
      </c>
      <c r="F130" s="162" t="s">
        <v>29</v>
      </c>
      <c r="G130" s="105" t="s">
        <v>36</v>
      </c>
      <c r="H130" s="167" t="s">
        <v>974</v>
      </c>
      <c r="I130" s="98" t="s">
        <v>452</v>
      </c>
      <c r="J130" s="92" t="s">
        <v>975</v>
      </c>
      <c r="K130" s="23" t="s">
        <v>947</v>
      </c>
      <c r="L130" s="9"/>
    </row>
    <row r="131" spans="1:12" s="8" customFormat="1" ht="13.5" customHeight="1">
      <c r="A131" s="98" t="s">
        <v>976</v>
      </c>
      <c r="B131" s="100" t="s">
        <v>940</v>
      </c>
      <c r="C131" s="103" t="s">
        <v>977</v>
      </c>
      <c r="D131" s="99" t="s">
        <v>74</v>
      </c>
      <c r="E131" s="99" t="s">
        <v>968</v>
      </c>
      <c r="F131" s="163" t="s">
        <v>29</v>
      </c>
      <c r="G131" s="105" t="s">
        <v>20</v>
      </c>
      <c r="H131" s="167" t="s">
        <v>196</v>
      </c>
      <c r="I131" s="98" t="s">
        <v>978</v>
      </c>
      <c r="J131" s="88" t="s">
        <v>979</v>
      </c>
      <c r="K131" s="22" t="s">
        <v>947</v>
      </c>
      <c r="L131" s="59"/>
    </row>
    <row r="132" spans="1:12" s="8" customFormat="1" ht="13.5" customHeight="1">
      <c r="A132" s="98" t="s">
        <v>980</v>
      </c>
      <c r="B132" s="84" t="s">
        <v>940</v>
      </c>
      <c r="C132" s="103" t="s">
        <v>981</v>
      </c>
      <c r="D132" s="99" t="s">
        <v>982</v>
      </c>
      <c r="E132" s="99" t="s">
        <v>983</v>
      </c>
      <c r="F132" s="162" t="s">
        <v>29</v>
      </c>
      <c r="G132" s="106" t="s">
        <v>105</v>
      </c>
      <c r="H132" s="167" t="s">
        <v>984</v>
      </c>
      <c r="I132" s="98" t="s">
        <v>143</v>
      </c>
      <c r="J132" s="88" t="s">
        <v>985</v>
      </c>
      <c r="K132" s="22" t="s">
        <v>947</v>
      </c>
      <c r="L132" s="9"/>
    </row>
    <row r="133" spans="1:12" s="27" customFormat="1" ht="15" customHeight="1">
      <c r="A133" s="98" t="s">
        <v>986</v>
      </c>
      <c r="B133" s="84" t="s">
        <v>940</v>
      </c>
      <c r="C133" s="103" t="s">
        <v>987</v>
      </c>
      <c r="D133" s="99" t="s">
        <v>58</v>
      </c>
      <c r="E133" s="99" t="s">
        <v>988</v>
      </c>
      <c r="F133" s="106" t="s">
        <v>29</v>
      </c>
      <c r="G133" s="106" t="s">
        <v>20</v>
      </c>
      <c r="H133" s="107" t="s">
        <v>989</v>
      </c>
      <c r="I133" s="98" t="s">
        <v>986</v>
      </c>
      <c r="J133" s="88" t="s">
        <v>990</v>
      </c>
      <c r="K133" s="23" t="s">
        <v>947</v>
      </c>
      <c r="L133" s="4"/>
    </row>
    <row r="134" spans="1:12" s="9" customFormat="1" ht="13.5" customHeight="1">
      <c r="A134" s="154" t="s">
        <v>166</v>
      </c>
      <c r="B134" s="84" t="s">
        <v>940</v>
      </c>
      <c r="C134" s="158" t="s">
        <v>49</v>
      </c>
      <c r="D134" s="160" t="s">
        <v>991</v>
      </c>
      <c r="E134" s="160" t="s">
        <v>950</v>
      </c>
      <c r="F134" s="106" t="s">
        <v>36</v>
      </c>
      <c r="G134" s="106" t="s">
        <v>11</v>
      </c>
      <c r="H134" s="107" t="s">
        <v>992</v>
      </c>
      <c r="I134" s="154" t="s">
        <v>993</v>
      </c>
      <c r="J134" s="88" t="s">
        <v>994</v>
      </c>
      <c r="K134" s="23" t="s">
        <v>947</v>
      </c>
      <c r="L134" s="4"/>
    </row>
    <row r="135" spans="1:12" s="4" customFormat="1" ht="13.5" customHeight="1">
      <c r="A135" s="82" t="s">
        <v>114</v>
      </c>
      <c r="B135" s="4" t="s">
        <v>940</v>
      </c>
      <c r="C135" s="83" t="s">
        <v>995</v>
      </c>
      <c r="D135" s="82" t="s">
        <v>996</v>
      </c>
      <c r="E135" s="82" t="s">
        <v>997</v>
      </c>
      <c r="F135" s="11" t="s">
        <v>29</v>
      </c>
      <c r="G135" s="11" t="s">
        <v>407</v>
      </c>
      <c r="H135" s="8" t="s">
        <v>998</v>
      </c>
      <c r="I135" s="82" t="s">
        <v>114</v>
      </c>
      <c r="J135" s="10" t="s">
        <v>999</v>
      </c>
      <c r="K135" s="22" t="s">
        <v>947</v>
      </c>
      <c r="L135" s="59"/>
    </row>
    <row r="136" spans="1:12" s="4" customFormat="1" ht="13.5" customHeight="1">
      <c r="A136" s="3" t="s">
        <v>354</v>
      </c>
      <c r="B136" s="4" t="s">
        <v>940</v>
      </c>
      <c r="C136" s="83" t="s">
        <v>1000</v>
      </c>
      <c r="D136" s="82" t="s">
        <v>1001</v>
      </c>
      <c r="E136" s="82" t="s">
        <v>997</v>
      </c>
      <c r="F136" s="11" t="s">
        <v>716</v>
      </c>
      <c r="G136" s="11" t="s">
        <v>37</v>
      </c>
      <c r="H136" s="8" t="s">
        <v>1002</v>
      </c>
      <c r="I136" s="3" t="s">
        <v>1003</v>
      </c>
      <c r="J136" s="10" t="s">
        <v>1004</v>
      </c>
      <c r="K136" s="22" t="s">
        <v>947</v>
      </c>
      <c r="L136" s="9"/>
    </row>
    <row r="137" spans="1:12" s="4" customFormat="1" ht="13.5" customHeight="1">
      <c r="A137" s="3" t="s">
        <v>1005</v>
      </c>
      <c r="B137" s="4" t="s">
        <v>940</v>
      </c>
      <c r="C137" s="83" t="s">
        <v>174</v>
      </c>
      <c r="D137" s="82" t="s">
        <v>1006</v>
      </c>
      <c r="E137" s="82" t="s">
        <v>973</v>
      </c>
      <c r="F137" s="11" t="s">
        <v>29</v>
      </c>
      <c r="G137" s="11" t="s">
        <v>20</v>
      </c>
      <c r="H137" s="8" t="s">
        <v>274</v>
      </c>
      <c r="I137" s="3" t="s">
        <v>270</v>
      </c>
      <c r="J137" s="92" t="s">
        <v>1007</v>
      </c>
      <c r="K137" s="22" t="s">
        <v>947</v>
      </c>
      <c r="L137" s="56"/>
    </row>
    <row r="138" spans="1:12" s="4" customFormat="1" ht="13.5" customHeight="1">
      <c r="A138" s="4" t="s">
        <v>65</v>
      </c>
      <c r="B138" s="35" t="s">
        <v>886</v>
      </c>
      <c r="C138" s="25" t="s">
        <v>765</v>
      </c>
      <c r="D138" s="4" t="s">
        <v>887</v>
      </c>
      <c r="E138" s="4" t="s">
        <v>888</v>
      </c>
      <c r="F138" s="11" t="s">
        <v>29</v>
      </c>
      <c r="G138" s="11" t="s">
        <v>221</v>
      </c>
      <c r="H138" s="8" t="s">
        <v>889</v>
      </c>
      <c r="I138" s="181" t="s">
        <v>1250</v>
      </c>
      <c r="J138" s="10"/>
      <c r="K138" s="19" t="s">
        <v>877</v>
      </c>
      <c r="L138" s="56"/>
    </row>
    <row r="139" spans="1:12" s="4" customFormat="1" ht="13.5" customHeight="1">
      <c r="A139" s="4" t="s">
        <v>354</v>
      </c>
      <c r="B139" s="4" t="s">
        <v>890</v>
      </c>
      <c r="C139" s="25" t="s">
        <v>1053</v>
      </c>
      <c r="D139" s="4" t="s">
        <v>1054</v>
      </c>
      <c r="E139" s="4" t="s">
        <v>1055</v>
      </c>
      <c r="F139" s="51" t="s">
        <v>29</v>
      </c>
      <c r="G139" s="51" t="s">
        <v>12</v>
      </c>
      <c r="H139" s="4" t="s">
        <v>793</v>
      </c>
      <c r="I139" s="4" t="s">
        <v>1056</v>
      </c>
      <c r="J139" s="92"/>
      <c r="K139" s="130" t="s">
        <v>1057</v>
      </c>
      <c r="L139" s="56"/>
    </row>
    <row r="140" spans="1:12" s="8" customFormat="1" ht="13.5" customHeight="1">
      <c r="A140" s="4" t="s">
        <v>157</v>
      </c>
      <c r="B140" s="4" t="s">
        <v>890</v>
      </c>
      <c r="C140" s="25" t="s">
        <v>1058</v>
      </c>
      <c r="D140" s="4" t="s">
        <v>1059</v>
      </c>
      <c r="E140" s="4" t="s">
        <v>1060</v>
      </c>
      <c r="F140" s="51" t="s">
        <v>36</v>
      </c>
      <c r="G140" s="51" t="s">
        <v>105</v>
      </c>
      <c r="H140" s="4" t="s">
        <v>1061</v>
      </c>
      <c r="I140" s="4" t="s">
        <v>1062</v>
      </c>
      <c r="J140" s="92"/>
      <c r="K140" s="130" t="s">
        <v>1057</v>
      </c>
      <c r="L140" s="9"/>
    </row>
    <row r="141" spans="1:12" s="8" customFormat="1" ht="13.5" customHeight="1">
      <c r="A141" s="4" t="s">
        <v>132</v>
      </c>
      <c r="B141" s="4" t="s">
        <v>890</v>
      </c>
      <c r="C141" s="25" t="s">
        <v>1063</v>
      </c>
      <c r="D141" s="4" t="s">
        <v>1064</v>
      </c>
      <c r="E141" s="4" t="s">
        <v>1065</v>
      </c>
      <c r="F141" s="51" t="s">
        <v>716</v>
      </c>
      <c r="G141" s="51" t="s">
        <v>254</v>
      </c>
      <c r="H141" s="4" t="s">
        <v>1066</v>
      </c>
      <c r="I141" s="4" t="s">
        <v>1067</v>
      </c>
      <c r="J141" s="92"/>
      <c r="K141" s="130" t="s">
        <v>1057</v>
      </c>
      <c r="L141" s="9"/>
    </row>
    <row r="142" spans="1:12" s="4" customFormat="1" ht="13.5" customHeight="1">
      <c r="A142" s="4" t="s">
        <v>65</v>
      </c>
      <c r="B142" s="4" t="s">
        <v>890</v>
      </c>
      <c r="C142" s="25" t="s">
        <v>1068</v>
      </c>
      <c r="D142" s="4" t="s">
        <v>488</v>
      </c>
      <c r="E142" s="4" t="s">
        <v>1069</v>
      </c>
      <c r="F142" s="51" t="s">
        <v>12</v>
      </c>
      <c r="G142" s="51" t="s">
        <v>105</v>
      </c>
      <c r="H142" s="4" t="s">
        <v>1070</v>
      </c>
      <c r="I142" s="4" t="s">
        <v>1071</v>
      </c>
      <c r="J142" s="92"/>
      <c r="K142" s="130" t="s">
        <v>1057</v>
      </c>
      <c r="L142" s="58"/>
    </row>
    <row r="143" spans="1:12" s="4" customFormat="1" ht="13.5" customHeight="1">
      <c r="A143" s="4" t="s">
        <v>25</v>
      </c>
      <c r="B143" s="4" t="s">
        <v>890</v>
      </c>
      <c r="C143" s="25" t="s">
        <v>1072</v>
      </c>
      <c r="D143" s="4" t="s">
        <v>1073</v>
      </c>
      <c r="E143" s="4" t="s">
        <v>1074</v>
      </c>
      <c r="F143" s="51" t="s">
        <v>12</v>
      </c>
      <c r="G143" s="51" t="s">
        <v>254</v>
      </c>
      <c r="H143" s="4" t="s">
        <v>1075</v>
      </c>
      <c r="I143" s="4" t="s">
        <v>1076</v>
      </c>
      <c r="J143" s="92"/>
      <c r="K143" s="130" t="s">
        <v>1057</v>
      </c>
      <c r="L143" s="58"/>
    </row>
    <row r="144" spans="1:11" s="4" customFormat="1" ht="13.5" customHeight="1">
      <c r="A144" s="4" t="s">
        <v>25</v>
      </c>
      <c r="B144" s="4" t="s">
        <v>890</v>
      </c>
      <c r="C144" s="25" t="s">
        <v>1077</v>
      </c>
      <c r="D144" s="4" t="s">
        <v>1078</v>
      </c>
      <c r="E144" s="4" t="s">
        <v>1079</v>
      </c>
      <c r="F144" s="51" t="s">
        <v>36</v>
      </c>
      <c r="G144" s="51" t="s">
        <v>254</v>
      </c>
      <c r="H144" s="4" t="s">
        <v>1080</v>
      </c>
      <c r="I144" s="4" t="s">
        <v>1081</v>
      </c>
      <c r="J144" s="92"/>
      <c r="K144" s="130" t="s">
        <v>1057</v>
      </c>
    </row>
    <row r="145" spans="1:12" s="4" customFormat="1" ht="13.5" customHeight="1">
      <c r="A145" s="4" t="s">
        <v>1082</v>
      </c>
      <c r="B145" s="4" t="s">
        <v>890</v>
      </c>
      <c r="C145" s="25" t="s">
        <v>1083</v>
      </c>
      <c r="D145" s="4" t="s">
        <v>1084</v>
      </c>
      <c r="E145" s="4" t="s">
        <v>1074</v>
      </c>
      <c r="F145" s="51" t="s">
        <v>716</v>
      </c>
      <c r="G145" s="51" t="s">
        <v>105</v>
      </c>
      <c r="H145" s="4" t="s">
        <v>917</v>
      </c>
      <c r="I145" s="4" t="s">
        <v>1085</v>
      </c>
      <c r="J145" s="92"/>
      <c r="K145" s="130" t="s">
        <v>1057</v>
      </c>
      <c r="L145" s="56"/>
    </row>
    <row r="146" spans="1:11" s="4" customFormat="1" ht="13.5" customHeight="1">
      <c r="A146" s="4" t="s">
        <v>143</v>
      </c>
      <c r="B146" s="4" t="s">
        <v>890</v>
      </c>
      <c r="C146" s="25" t="s">
        <v>1086</v>
      </c>
      <c r="D146" s="4" t="s">
        <v>1087</v>
      </c>
      <c r="E146" s="4" t="s">
        <v>1088</v>
      </c>
      <c r="F146" s="51" t="s">
        <v>716</v>
      </c>
      <c r="G146" s="51" t="s">
        <v>105</v>
      </c>
      <c r="H146" s="4" t="s">
        <v>300</v>
      </c>
      <c r="I146" s="4" t="s">
        <v>1089</v>
      </c>
      <c r="J146" s="92"/>
      <c r="K146" s="130" t="s">
        <v>1057</v>
      </c>
    </row>
    <row r="147" spans="1:12" s="4" customFormat="1" ht="13.5" customHeight="1">
      <c r="A147" s="4" t="s">
        <v>346</v>
      </c>
      <c r="B147" s="4" t="s">
        <v>890</v>
      </c>
      <c r="C147" s="25" t="s">
        <v>1090</v>
      </c>
      <c r="D147" s="4" t="s">
        <v>1091</v>
      </c>
      <c r="E147" s="4" t="s">
        <v>1092</v>
      </c>
      <c r="F147" s="51" t="s">
        <v>36</v>
      </c>
      <c r="G147" s="51" t="s">
        <v>1093</v>
      </c>
      <c r="H147" s="4" t="s">
        <v>1094</v>
      </c>
      <c r="I147" s="4" t="s">
        <v>1095</v>
      </c>
      <c r="J147" s="92"/>
      <c r="K147" s="130" t="s">
        <v>1057</v>
      </c>
      <c r="L147" s="9"/>
    </row>
    <row r="148" spans="1:12" s="4" customFormat="1" ht="13.5" customHeight="1">
      <c r="A148" s="4" t="s">
        <v>65</v>
      </c>
      <c r="B148" s="35" t="s">
        <v>890</v>
      </c>
      <c r="C148" s="25" t="s">
        <v>891</v>
      </c>
      <c r="D148" s="4" t="s">
        <v>892</v>
      </c>
      <c r="E148" s="4" t="s">
        <v>888</v>
      </c>
      <c r="F148" s="11" t="s">
        <v>29</v>
      </c>
      <c r="G148" s="11" t="s">
        <v>221</v>
      </c>
      <c r="H148" s="8" t="s">
        <v>307</v>
      </c>
      <c r="I148" s="181" t="s">
        <v>1249</v>
      </c>
      <c r="J148" s="92"/>
      <c r="K148" s="19" t="s">
        <v>877</v>
      </c>
      <c r="L148" s="56"/>
    </row>
    <row r="149" spans="1:12" s="4" customFormat="1" ht="13.5" customHeight="1">
      <c r="A149" s="4" t="s">
        <v>25</v>
      </c>
      <c r="B149" s="4" t="s">
        <v>890</v>
      </c>
      <c r="C149" s="25" t="s">
        <v>1096</v>
      </c>
      <c r="D149" s="4" t="s">
        <v>1097</v>
      </c>
      <c r="E149" s="4" t="s">
        <v>1098</v>
      </c>
      <c r="F149" s="51" t="s">
        <v>12</v>
      </c>
      <c r="G149" s="51" t="s">
        <v>254</v>
      </c>
      <c r="H149" s="4" t="s">
        <v>183</v>
      </c>
      <c r="I149" s="4" t="s">
        <v>1099</v>
      </c>
      <c r="J149" s="92"/>
      <c r="K149" s="130" t="s">
        <v>1057</v>
      </c>
      <c r="L149" s="56"/>
    </row>
    <row r="150" spans="1:12" s="4" customFormat="1" ht="13.5" customHeight="1">
      <c r="A150" s="4" t="s">
        <v>143</v>
      </c>
      <c r="B150" s="4" t="s">
        <v>890</v>
      </c>
      <c r="C150" s="25" t="s">
        <v>1100</v>
      </c>
      <c r="D150" s="4" t="s">
        <v>996</v>
      </c>
      <c r="E150" s="4" t="s">
        <v>1101</v>
      </c>
      <c r="F150" s="51" t="s">
        <v>12</v>
      </c>
      <c r="G150" s="51" t="s">
        <v>254</v>
      </c>
      <c r="H150" s="4" t="s">
        <v>1102</v>
      </c>
      <c r="I150" s="4" t="s">
        <v>1103</v>
      </c>
      <c r="J150" s="92"/>
      <c r="K150" s="130" t="s">
        <v>1057</v>
      </c>
      <c r="L150" s="56"/>
    </row>
    <row r="151" spans="1:12" s="4" customFormat="1" ht="13.5" customHeight="1">
      <c r="A151" s="4" t="s">
        <v>65</v>
      </c>
      <c r="B151" s="4" t="s">
        <v>890</v>
      </c>
      <c r="C151" s="25" t="s">
        <v>1104</v>
      </c>
      <c r="D151" s="4" t="s">
        <v>1105</v>
      </c>
      <c r="E151" s="4" t="s">
        <v>1106</v>
      </c>
      <c r="F151" s="51" t="s">
        <v>36</v>
      </c>
      <c r="G151" s="51" t="s">
        <v>105</v>
      </c>
      <c r="H151" s="4" t="s">
        <v>321</v>
      </c>
      <c r="I151" s="4" t="s">
        <v>1107</v>
      </c>
      <c r="J151" s="92"/>
      <c r="K151" s="130" t="s">
        <v>1057</v>
      </c>
      <c r="L151" s="56"/>
    </row>
    <row r="152" spans="1:11" s="4" customFormat="1" ht="13.5" customHeight="1">
      <c r="A152" s="4" t="s">
        <v>1108</v>
      </c>
      <c r="B152" s="4" t="s">
        <v>890</v>
      </c>
      <c r="C152" s="25" t="s">
        <v>1109</v>
      </c>
      <c r="D152" s="4" t="s">
        <v>74</v>
      </c>
      <c r="E152" s="4" t="s">
        <v>1110</v>
      </c>
      <c r="F152" s="51" t="s">
        <v>36</v>
      </c>
      <c r="G152" s="51" t="s">
        <v>105</v>
      </c>
      <c r="H152" s="4" t="s">
        <v>1111</v>
      </c>
      <c r="I152" s="4" t="s">
        <v>1112</v>
      </c>
      <c r="J152" s="92"/>
      <c r="K152" s="130" t="s">
        <v>1057</v>
      </c>
    </row>
    <row r="153" spans="1:12" s="4" customFormat="1" ht="13.5" customHeight="1">
      <c r="A153" s="4" t="s">
        <v>187</v>
      </c>
      <c r="B153" s="4" t="s">
        <v>890</v>
      </c>
      <c r="C153" s="25" t="s">
        <v>1113</v>
      </c>
      <c r="D153" s="4" t="s">
        <v>1114</v>
      </c>
      <c r="E153" s="4" t="s">
        <v>1060</v>
      </c>
      <c r="F153" s="51" t="s">
        <v>246</v>
      </c>
      <c r="G153" s="51" t="s">
        <v>36</v>
      </c>
      <c r="H153" s="4" t="s">
        <v>1115</v>
      </c>
      <c r="I153" s="4" t="s">
        <v>1116</v>
      </c>
      <c r="J153" s="92"/>
      <c r="K153" s="130" t="s">
        <v>1057</v>
      </c>
      <c r="L153" s="56"/>
    </row>
    <row r="154" spans="1:12" s="4" customFormat="1" ht="13.5" customHeight="1">
      <c r="A154" s="4" t="s">
        <v>41</v>
      </c>
      <c r="B154" s="4" t="s">
        <v>890</v>
      </c>
      <c r="C154" s="25" t="s">
        <v>1117</v>
      </c>
      <c r="D154" s="4" t="s">
        <v>1118</v>
      </c>
      <c r="E154" s="4" t="s">
        <v>1074</v>
      </c>
      <c r="F154" s="51" t="s">
        <v>12</v>
      </c>
      <c r="G154" s="51" t="s">
        <v>105</v>
      </c>
      <c r="H154" s="4" t="s">
        <v>1119</v>
      </c>
      <c r="I154" s="4" t="s">
        <v>1120</v>
      </c>
      <c r="J154" s="92"/>
      <c r="K154" s="130" t="s">
        <v>1057</v>
      </c>
      <c r="L154" s="56"/>
    </row>
    <row r="155" spans="1:11" s="4" customFormat="1" ht="13.5" customHeight="1">
      <c r="A155" s="4" t="s">
        <v>114</v>
      </c>
      <c r="B155" s="4" t="s">
        <v>890</v>
      </c>
      <c r="C155" s="25" t="s">
        <v>1121</v>
      </c>
      <c r="D155" s="4" t="s">
        <v>58</v>
      </c>
      <c r="E155" s="4" t="s">
        <v>1122</v>
      </c>
      <c r="F155" s="51" t="s">
        <v>12</v>
      </c>
      <c r="G155" s="51" t="s">
        <v>105</v>
      </c>
      <c r="H155" s="4" t="s">
        <v>1123</v>
      </c>
      <c r="I155" s="4" t="s">
        <v>1124</v>
      </c>
      <c r="J155" s="92"/>
      <c r="K155" s="130" t="s">
        <v>1057</v>
      </c>
    </row>
    <row r="156" spans="1:12" s="4" customFormat="1" ht="13.5" customHeight="1">
      <c r="A156" s="4" t="s">
        <v>25</v>
      </c>
      <c r="B156" s="4" t="s">
        <v>890</v>
      </c>
      <c r="C156" s="25" t="s">
        <v>1125</v>
      </c>
      <c r="D156" s="4" t="s">
        <v>1126</v>
      </c>
      <c r="E156" s="4" t="s">
        <v>1127</v>
      </c>
      <c r="F156" s="51" t="s">
        <v>36</v>
      </c>
      <c r="G156" s="51" t="s">
        <v>105</v>
      </c>
      <c r="H156" s="4" t="s">
        <v>656</v>
      </c>
      <c r="I156" s="4" t="s">
        <v>1128</v>
      </c>
      <c r="J156" s="92"/>
      <c r="K156" s="130" t="s">
        <v>1057</v>
      </c>
      <c r="L156" s="9"/>
    </row>
    <row r="157" spans="1:12" s="4" customFormat="1" ht="13.5" customHeight="1">
      <c r="A157" s="5" t="s">
        <v>866</v>
      </c>
      <c r="B157" s="37" t="s">
        <v>867</v>
      </c>
      <c r="C157" s="25" t="s">
        <v>868</v>
      </c>
      <c r="D157" s="4" t="s">
        <v>869</v>
      </c>
      <c r="E157" s="5" t="s">
        <v>870</v>
      </c>
      <c r="F157" s="13" t="s">
        <v>36</v>
      </c>
      <c r="G157" s="11" t="s">
        <v>105</v>
      </c>
      <c r="H157" s="7" t="s">
        <v>871</v>
      </c>
      <c r="I157" s="181" t="s">
        <v>1248</v>
      </c>
      <c r="J157" s="97"/>
      <c r="K157" s="19" t="s">
        <v>850</v>
      </c>
      <c r="L157" s="58"/>
    </row>
    <row r="158" spans="1:11" s="4" customFormat="1" ht="13.5" customHeight="1">
      <c r="A158" s="37" t="s">
        <v>166</v>
      </c>
      <c r="B158" s="37" t="s">
        <v>867</v>
      </c>
      <c r="C158" s="25" t="s">
        <v>882</v>
      </c>
      <c r="D158" s="37" t="s">
        <v>883</v>
      </c>
      <c r="E158" s="37" t="s">
        <v>884</v>
      </c>
      <c r="F158" s="54" t="s">
        <v>12</v>
      </c>
      <c r="G158" s="114" t="s">
        <v>105</v>
      </c>
      <c r="H158" s="36" t="s">
        <v>885</v>
      </c>
      <c r="I158" s="181" t="s">
        <v>1247</v>
      </c>
      <c r="J158" s="97"/>
      <c r="K158" s="19" t="s">
        <v>877</v>
      </c>
    </row>
    <row r="159" spans="1:12" s="4" customFormat="1" ht="13.5" customHeight="1">
      <c r="A159" s="37" t="s">
        <v>25</v>
      </c>
      <c r="B159" s="37" t="s">
        <v>15</v>
      </c>
      <c r="C159" s="89" t="s">
        <v>26</v>
      </c>
      <c r="D159" s="37" t="s">
        <v>27</v>
      </c>
      <c r="E159" s="37" t="s">
        <v>28</v>
      </c>
      <c r="F159" s="11" t="s">
        <v>29</v>
      </c>
      <c r="G159" s="11" t="s">
        <v>20</v>
      </c>
      <c r="H159" s="36" t="s">
        <v>30</v>
      </c>
      <c r="I159" s="37" t="s">
        <v>31</v>
      </c>
      <c r="J159" s="19" t="s">
        <v>32</v>
      </c>
      <c r="K159" s="62" t="s">
        <v>24</v>
      </c>
      <c r="L159" s="56"/>
    </row>
    <row r="160" spans="1:12" s="4" customFormat="1" ht="13.5" customHeight="1">
      <c r="A160" s="5" t="s">
        <v>14</v>
      </c>
      <c r="B160" s="5" t="s">
        <v>15</v>
      </c>
      <c r="C160" s="26" t="s">
        <v>16</v>
      </c>
      <c r="D160" s="15" t="s">
        <v>17</v>
      </c>
      <c r="E160" s="5" t="s">
        <v>18</v>
      </c>
      <c r="F160" s="11" t="s">
        <v>19</v>
      </c>
      <c r="G160" s="57" t="s">
        <v>20</v>
      </c>
      <c r="H160" s="7" t="s">
        <v>21</v>
      </c>
      <c r="I160" s="8" t="s">
        <v>22</v>
      </c>
      <c r="J160" s="95" t="s">
        <v>23</v>
      </c>
      <c r="K160" s="62" t="s">
        <v>24</v>
      </c>
      <c r="L160" s="56"/>
    </row>
    <row r="161" spans="1:12" s="4" customFormat="1" ht="13.5" customHeight="1">
      <c r="A161" s="15" t="s">
        <v>839</v>
      </c>
      <c r="B161" s="17" t="s">
        <v>15</v>
      </c>
      <c r="C161" s="25" t="s">
        <v>1129</v>
      </c>
      <c r="D161" s="15" t="s">
        <v>34</v>
      </c>
      <c r="E161" s="16" t="s">
        <v>35</v>
      </c>
      <c r="F161" s="63" t="s">
        <v>36</v>
      </c>
      <c r="G161" s="11" t="s">
        <v>37</v>
      </c>
      <c r="H161" s="18" t="s">
        <v>38</v>
      </c>
      <c r="I161" s="4" t="s">
        <v>39</v>
      </c>
      <c r="J161" s="91" t="s">
        <v>40</v>
      </c>
      <c r="K161" s="62" t="s">
        <v>24</v>
      </c>
      <c r="L161" s="56"/>
    </row>
    <row r="162" spans="1:12" s="4" customFormat="1" ht="13.5" customHeight="1">
      <c r="A162" s="3" t="s">
        <v>41</v>
      </c>
      <c r="B162" s="8" t="s">
        <v>15</v>
      </c>
      <c r="C162" s="25" t="s">
        <v>42</v>
      </c>
      <c r="D162" s="4" t="s">
        <v>43</v>
      </c>
      <c r="E162" s="3" t="s">
        <v>44</v>
      </c>
      <c r="F162" s="63" t="s">
        <v>36</v>
      </c>
      <c r="G162" s="11" t="s">
        <v>37</v>
      </c>
      <c r="H162" s="17" t="s">
        <v>45</v>
      </c>
      <c r="I162" s="17" t="s">
        <v>46</v>
      </c>
      <c r="J162" s="93" t="s">
        <v>47</v>
      </c>
      <c r="K162" s="62" t="s">
        <v>24</v>
      </c>
      <c r="L162" s="56"/>
    </row>
    <row r="163" spans="1:11" s="4" customFormat="1" ht="13.5" customHeight="1">
      <c r="A163" s="4" t="s">
        <v>48</v>
      </c>
      <c r="B163" s="8" t="s">
        <v>15</v>
      </c>
      <c r="C163" s="25" t="s">
        <v>49</v>
      </c>
      <c r="D163" s="8" t="s">
        <v>50</v>
      </c>
      <c r="E163" s="8" t="s">
        <v>51</v>
      </c>
      <c r="F163" s="11" t="s">
        <v>29</v>
      </c>
      <c r="G163" s="11" t="s">
        <v>20</v>
      </c>
      <c r="H163" s="8" t="s">
        <v>52</v>
      </c>
      <c r="I163" s="8" t="s">
        <v>53</v>
      </c>
      <c r="J163" s="23" t="s">
        <v>54</v>
      </c>
      <c r="K163" s="62" t="s">
        <v>24</v>
      </c>
    </row>
    <row r="164" spans="1:11" s="4" customFormat="1" ht="13.5" customHeight="1">
      <c r="A164" s="35" t="s">
        <v>354</v>
      </c>
      <c r="B164" s="35" t="s">
        <v>355</v>
      </c>
      <c r="C164" s="38" t="s">
        <v>356</v>
      </c>
      <c r="D164" s="35" t="s">
        <v>357</v>
      </c>
      <c r="E164" s="35" t="s">
        <v>358</v>
      </c>
      <c r="F164" s="116" t="s">
        <v>19</v>
      </c>
      <c r="G164" s="11" t="s">
        <v>11</v>
      </c>
      <c r="H164" s="87" t="s">
        <v>359</v>
      </c>
      <c r="I164" s="35" t="s">
        <v>360</v>
      </c>
      <c r="J164" s="78" t="s">
        <v>361</v>
      </c>
      <c r="K164" s="19" t="s">
        <v>362</v>
      </c>
    </row>
    <row r="165" spans="1:11" s="4" customFormat="1" ht="13.5" customHeight="1">
      <c r="A165" s="15" t="s">
        <v>72</v>
      </c>
      <c r="B165" s="17" t="s">
        <v>355</v>
      </c>
      <c r="C165" s="25" t="s">
        <v>363</v>
      </c>
      <c r="D165" s="15" t="s">
        <v>364</v>
      </c>
      <c r="E165" s="16" t="s">
        <v>365</v>
      </c>
      <c r="F165" s="47" t="s">
        <v>19</v>
      </c>
      <c r="G165" s="11" t="s">
        <v>105</v>
      </c>
      <c r="H165" s="18" t="s">
        <v>201</v>
      </c>
      <c r="I165" s="4" t="s">
        <v>366</v>
      </c>
      <c r="J165" s="91" t="s">
        <v>367</v>
      </c>
      <c r="K165" s="19" t="s">
        <v>362</v>
      </c>
    </row>
    <row r="166" spans="1:12" s="4" customFormat="1" ht="13.5" customHeight="1">
      <c r="A166" s="3" t="s">
        <v>41</v>
      </c>
      <c r="B166" s="8" t="s">
        <v>355</v>
      </c>
      <c r="C166" s="25" t="s">
        <v>368</v>
      </c>
      <c r="D166" s="4" t="s">
        <v>369</v>
      </c>
      <c r="E166" s="3" t="s">
        <v>370</v>
      </c>
      <c r="F166" s="47" t="s">
        <v>19</v>
      </c>
      <c r="G166" s="11" t="s">
        <v>37</v>
      </c>
      <c r="H166" s="17" t="s">
        <v>208</v>
      </c>
      <c r="I166" s="17" t="s">
        <v>371</v>
      </c>
      <c r="J166" s="24" t="s">
        <v>372</v>
      </c>
      <c r="K166" s="19" t="s">
        <v>362</v>
      </c>
      <c r="L166" s="56"/>
    </row>
    <row r="167" spans="1:12" s="4" customFormat="1" ht="13.5" customHeight="1">
      <c r="A167" s="4" t="s">
        <v>373</v>
      </c>
      <c r="B167" s="8" t="s">
        <v>355</v>
      </c>
      <c r="C167" s="25" t="s">
        <v>374</v>
      </c>
      <c r="D167" s="8" t="s">
        <v>375</v>
      </c>
      <c r="E167" s="8" t="s">
        <v>376</v>
      </c>
      <c r="F167" s="11" t="s">
        <v>19</v>
      </c>
      <c r="G167" s="11" t="s">
        <v>105</v>
      </c>
      <c r="H167" s="8" t="s">
        <v>158</v>
      </c>
      <c r="I167" s="8" t="s">
        <v>377</v>
      </c>
      <c r="J167" s="23" t="s">
        <v>378</v>
      </c>
      <c r="K167" s="19" t="s">
        <v>362</v>
      </c>
      <c r="L167" s="56"/>
    </row>
    <row r="168" spans="1:12" s="4" customFormat="1" ht="13.5" customHeight="1">
      <c r="A168" s="4" t="s">
        <v>329</v>
      </c>
      <c r="B168" s="8" t="s">
        <v>355</v>
      </c>
      <c r="C168" s="25" t="s">
        <v>379</v>
      </c>
      <c r="D168" s="8" t="s">
        <v>380</v>
      </c>
      <c r="E168" s="8" t="s">
        <v>381</v>
      </c>
      <c r="F168" s="11" t="s">
        <v>19</v>
      </c>
      <c r="G168" s="11" t="s">
        <v>20</v>
      </c>
      <c r="H168" s="8" t="s">
        <v>382</v>
      </c>
      <c r="I168" s="8" t="s">
        <v>383</v>
      </c>
      <c r="J168" s="19" t="s">
        <v>411</v>
      </c>
      <c r="K168" s="19" t="s">
        <v>362</v>
      </c>
      <c r="L168" s="56"/>
    </row>
    <row r="169" spans="1:11" s="4" customFormat="1" ht="13.5" customHeight="1">
      <c r="A169" s="4" t="s">
        <v>157</v>
      </c>
      <c r="B169" s="8" t="s">
        <v>355</v>
      </c>
      <c r="C169" s="25" t="s">
        <v>384</v>
      </c>
      <c r="D169" s="21" t="s">
        <v>385</v>
      </c>
      <c r="E169" s="4" t="s">
        <v>376</v>
      </c>
      <c r="F169" s="51" t="s">
        <v>19</v>
      </c>
      <c r="G169" s="11" t="s">
        <v>105</v>
      </c>
      <c r="H169" s="8" t="s">
        <v>386</v>
      </c>
      <c r="I169" s="8" t="s">
        <v>387</v>
      </c>
      <c r="J169" s="22" t="s">
        <v>388</v>
      </c>
      <c r="K169" s="19" t="s">
        <v>362</v>
      </c>
    </row>
    <row r="170" spans="1:12" s="4" customFormat="1" ht="13.5" customHeight="1">
      <c r="A170" s="4" t="s">
        <v>25</v>
      </c>
      <c r="B170" s="8" t="s">
        <v>355</v>
      </c>
      <c r="C170" s="25" t="s">
        <v>389</v>
      </c>
      <c r="D170" s="4" t="s">
        <v>390</v>
      </c>
      <c r="E170" s="5" t="s">
        <v>391</v>
      </c>
      <c r="F170" s="13" t="s">
        <v>20</v>
      </c>
      <c r="G170" s="11" t="s">
        <v>221</v>
      </c>
      <c r="H170" s="7" t="s">
        <v>392</v>
      </c>
      <c r="I170" s="7" t="s">
        <v>393</v>
      </c>
      <c r="J170" s="97" t="s">
        <v>394</v>
      </c>
      <c r="K170" s="19" t="s">
        <v>362</v>
      </c>
      <c r="L170" s="9"/>
    </row>
    <row r="171" spans="1:12" s="4" customFormat="1" ht="13.5" customHeight="1">
      <c r="A171" s="35" t="s">
        <v>395</v>
      </c>
      <c r="B171" s="35" t="s">
        <v>355</v>
      </c>
      <c r="C171" s="25" t="s">
        <v>396</v>
      </c>
      <c r="D171" s="35" t="s">
        <v>397</v>
      </c>
      <c r="E171" s="35" t="s">
        <v>398</v>
      </c>
      <c r="F171" s="116" t="s">
        <v>12</v>
      </c>
      <c r="G171" s="116" t="s">
        <v>105</v>
      </c>
      <c r="H171" s="87" t="s">
        <v>399</v>
      </c>
      <c r="I171" s="35" t="s">
        <v>400</v>
      </c>
      <c r="J171" s="78" t="s">
        <v>401</v>
      </c>
      <c r="K171" s="19" t="s">
        <v>362</v>
      </c>
      <c r="L171" s="56"/>
    </row>
    <row r="172" spans="1:12" s="4" customFormat="1" ht="13.5" customHeight="1">
      <c r="A172" s="35" t="s">
        <v>402</v>
      </c>
      <c r="B172" s="35" t="s">
        <v>355</v>
      </c>
      <c r="C172" s="25" t="s">
        <v>403</v>
      </c>
      <c r="D172" s="35" t="s">
        <v>404</v>
      </c>
      <c r="E172" s="35" t="s">
        <v>405</v>
      </c>
      <c r="F172" s="116" t="s">
        <v>406</v>
      </c>
      <c r="G172" s="116" t="s">
        <v>407</v>
      </c>
      <c r="H172" s="87" t="s">
        <v>408</v>
      </c>
      <c r="I172" s="35" t="s">
        <v>409</v>
      </c>
      <c r="J172" s="19" t="s">
        <v>410</v>
      </c>
      <c r="K172" s="19" t="s">
        <v>362</v>
      </c>
      <c r="L172" s="56"/>
    </row>
    <row r="173" spans="1:12" s="4" customFormat="1" ht="13.5" customHeight="1">
      <c r="A173" s="4" t="s">
        <v>395</v>
      </c>
      <c r="B173" s="8" t="s">
        <v>926</v>
      </c>
      <c r="C173" s="25" t="s">
        <v>937</v>
      </c>
      <c r="D173" s="8" t="s">
        <v>938</v>
      </c>
      <c r="E173" s="8"/>
      <c r="F173" s="11"/>
      <c r="G173" s="11"/>
      <c r="H173" s="8"/>
      <c r="I173" s="8" t="s">
        <v>939</v>
      </c>
      <c r="J173" s="23"/>
      <c r="K173" s="23"/>
      <c r="L173" s="58"/>
    </row>
    <row r="174" spans="1:11" s="4" customFormat="1" ht="13.5" customHeight="1">
      <c r="A174" s="3" t="s">
        <v>933</v>
      </c>
      <c r="B174" s="8" t="s">
        <v>926</v>
      </c>
      <c r="C174" s="25" t="s">
        <v>934</v>
      </c>
      <c r="D174" s="4" t="s">
        <v>935</v>
      </c>
      <c r="E174" s="3"/>
      <c r="F174" s="51"/>
      <c r="G174" s="11"/>
      <c r="H174" s="17"/>
      <c r="I174" s="17" t="s">
        <v>936</v>
      </c>
      <c r="J174" s="93"/>
      <c r="K174" s="91"/>
    </row>
    <row r="175" spans="1:11" s="4" customFormat="1" ht="13.5" customHeight="1">
      <c r="A175" s="15" t="s">
        <v>925</v>
      </c>
      <c r="B175" s="4" t="s">
        <v>926</v>
      </c>
      <c r="C175" s="25" t="s">
        <v>927</v>
      </c>
      <c r="D175" s="15" t="s">
        <v>928</v>
      </c>
      <c r="F175" s="51"/>
      <c r="G175" s="166"/>
      <c r="H175" s="8"/>
      <c r="I175" s="8"/>
      <c r="J175" s="95"/>
      <c r="K175" s="23"/>
    </row>
    <row r="176" spans="1:12" s="4" customFormat="1" ht="13.5" customHeight="1">
      <c r="A176" s="4" t="s">
        <v>126</v>
      </c>
      <c r="B176" s="17" t="s">
        <v>926</v>
      </c>
      <c r="C176" s="25" t="s">
        <v>931</v>
      </c>
      <c r="D176" s="15" t="s">
        <v>932</v>
      </c>
      <c r="E176" s="16"/>
      <c r="F176" s="47"/>
      <c r="G176" s="11"/>
      <c r="H176" s="18"/>
      <c r="J176" s="91"/>
      <c r="K176" s="92"/>
      <c r="L176" s="56"/>
    </row>
    <row r="177" spans="1:12" s="4" customFormat="1" ht="13.5" customHeight="1">
      <c r="A177" s="35" t="s">
        <v>95</v>
      </c>
      <c r="B177" s="35" t="s">
        <v>926</v>
      </c>
      <c r="C177" s="38" t="s">
        <v>929</v>
      </c>
      <c r="D177" s="35" t="s">
        <v>930</v>
      </c>
      <c r="E177" s="35"/>
      <c r="F177" s="116"/>
      <c r="G177" s="11"/>
      <c r="H177" s="87"/>
      <c r="I177" s="35"/>
      <c r="J177" s="19"/>
      <c r="K177" s="91"/>
      <c r="L177" s="56"/>
    </row>
    <row r="178" spans="1:11" s="4" customFormat="1" ht="13.5" customHeight="1">
      <c r="A178" s="3" t="s">
        <v>25</v>
      </c>
      <c r="B178" s="8" t="s">
        <v>243</v>
      </c>
      <c r="C178" s="25" t="s">
        <v>244</v>
      </c>
      <c r="D178" s="4" t="s">
        <v>245</v>
      </c>
      <c r="E178" s="3" t="s">
        <v>288</v>
      </c>
      <c r="F178" s="47" t="s">
        <v>246</v>
      </c>
      <c r="G178" s="11" t="s">
        <v>12</v>
      </c>
      <c r="H178" s="17" t="s">
        <v>191</v>
      </c>
      <c r="I178" s="17" t="s">
        <v>247</v>
      </c>
      <c r="J178" s="24" t="s">
        <v>248</v>
      </c>
      <c r="K178" s="19" t="s">
        <v>249</v>
      </c>
    </row>
    <row r="179" spans="1:11" s="4" customFormat="1" ht="13.5" customHeight="1">
      <c r="A179" s="3" t="s">
        <v>250</v>
      </c>
      <c r="B179" s="8" t="s">
        <v>243</v>
      </c>
      <c r="C179" s="25" t="s">
        <v>251</v>
      </c>
      <c r="D179" s="4" t="s">
        <v>252</v>
      </c>
      <c r="E179" s="3" t="s">
        <v>253</v>
      </c>
      <c r="F179" s="51" t="s">
        <v>11</v>
      </c>
      <c r="G179" s="11" t="s">
        <v>254</v>
      </c>
      <c r="H179" s="4" t="s">
        <v>255</v>
      </c>
      <c r="I179" s="17" t="s">
        <v>256</v>
      </c>
      <c r="J179" s="24" t="s">
        <v>257</v>
      </c>
      <c r="K179" s="19" t="s">
        <v>249</v>
      </c>
    </row>
    <row r="180" spans="1:12" s="4" customFormat="1" ht="13.5" customHeight="1">
      <c r="A180" s="3" t="s">
        <v>258</v>
      </c>
      <c r="B180" s="8" t="s">
        <v>243</v>
      </c>
      <c r="C180" s="25" t="s">
        <v>259</v>
      </c>
      <c r="D180" s="4" t="s">
        <v>260</v>
      </c>
      <c r="E180" s="3" t="s">
        <v>261</v>
      </c>
      <c r="F180" s="51" t="s">
        <v>246</v>
      </c>
      <c r="G180" s="11" t="s">
        <v>12</v>
      </c>
      <c r="H180" s="17" t="s">
        <v>262</v>
      </c>
      <c r="I180" s="17" t="s">
        <v>263</v>
      </c>
      <c r="J180" s="24" t="s">
        <v>264</v>
      </c>
      <c r="K180" s="19" t="s">
        <v>249</v>
      </c>
      <c r="L180" s="42"/>
    </row>
    <row r="181" spans="1:12" s="4" customFormat="1" ht="13.5" customHeight="1">
      <c r="A181" s="35" t="s">
        <v>157</v>
      </c>
      <c r="B181" s="35" t="s">
        <v>243</v>
      </c>
      <c r="C181" s="38" t="s">
        <v>265</v>
      </c>
      <c r="D181" s="35" t="s">
        <v>266</v>
      </c>
      <c r="E181" s="35" t="s">
        <v>267</v>
      </c>
      <c r="F181" s="116" t="s">
        <v>29</v>
      </c>
      <c r="G181" s="11" t="s">
        <v>20</v>
      </c>
      <c r="H181" s="87" t="s">
        <v>268</v>
      </c>
      <c r="I181" s="35" t="s">
        <v>159</v>
      </c>
      <c r="J181" s="19" t="s">
        <v>269</v>
      </c>
      <c r="K181" s="19" t="s">
        <v>249</v>
      </c>
      <c r="L181" s="42"/>
    </row>
    <row r="182" spans="1:11" s="4" customFormat="1" ht="13.5" customHeight="1">
      <c r="A182" s="15" t="s">
        <v>270</v>
      </c>
      <c r="B182" s="17" t="s">
        <v>243</v>
      </c>
      <c r="C182" s="25" t="s">
        <v>271</v>
      </c>
      <c r="D182" s="15" t="s">
        <v>272</v>
      </c>
      <c r="E182" s="16" t="s">
        <v>273</v>
      </c>
      <c r="F182" s="47" t="s">
        <v>37</v>
      </c>
      <c r="G182" s="11" t="s">
        <v>221</v>
      </c>
      <c r="H182" s="18" t="s">
        <v>274</v>
      </c>
      <c r="I182" s="4" t="s">
        <v>275</v>
      </c>
      <c r="J182" s="19" t="s">
        <v>276</v>
      </c>
      <c r="K182" s="22" t="s">
        <v>249</v>
      </c>
    </row>
    <row r="183" spans="1:12" s="8" customFormat="1" ht="13.5" customHeight="1">
      <c r="A183" s="3" t="s">
        <v>157</v>
      </c>
      <c r="B183" s="8" t="s">
        <v>243</v>
      </c>
      <c r="C183" s="25" t="s">
        <v>277</v>
      </c>
      <c r="D183" s="8" t="s">
        <v>278</v>
      </c>
      <c r="E183" s="8" t="s">
        <v>279</v>
      </c>
      <c r="F183" s="11" t="s">
        <v>246</v>
      </c>
      <c r="G183" s="11" t="s">
        <v>12</v>
      </c>
      <c r="H183" s="8" t="s">
        <v>280</v>
      </c>
      <c r="I183" s="8" t="s">
        <v>281</v>
      </c>
      <c r="J183" s="23" t="s">
        <v>282</v>
      </c>
      <c r="K183" s="23" t="s">
        <v>249</v>
      </c>
      <c r="L183" s="4"/>
    </row>
    <row r="184" spans="1:12" s="8" customFormat="1" ht="13.5" customHeight="1">
      <c r="A184" s="3" t="s">
        <v>258</v>
      </c>
      <c r="B184" s="8" t="s">
        <v>243</v>
      </c>
      <c r="C184" s="25" t="s">
        <v>283</v>
      </c>
      <c r="D184" s="8" t="s">
        <v>284</v>
      </c>
      <c r="E184" s="8" t="s">
        <v>285</v>
      </c>
      <c r="F184" s="11" t="s">
        <v>246</v>
      </c>
      <c r="G184" s="11" t="s">
        <v>12</v>
      </c>
      <c r="H184" s="8" t="s">
        <v>286</v>
      </c>
      <c r="I184" s="8" t="s">
        <v>263</v>
      </c>
      <c r="J184" s="23" t="s">
        <v>287</v>
      </c>
      <c r="K184" s="23" t="s">
        <v>249</v>
      </c>
      <c r="L184" s="56"/>
    </row>
    <row r="185" spans="1:12" s="27" customFormat="1" ht="15" customHeight="1">
      <c r="A185" s="52" t="s">
        <v>839</v>
      </c>
      <c r="B185" s="4" t="s">
        <v>796</v>
      </c>
      <c r="C185" s="25" t="s">
        <v>840</v>
      </c>
      <c r="D185" s="35" t="s">
        <v>841</v>
      </c>
      <c r="E185" s="53" t="s">
        <v>834</v>
      </c>
      <c r="F185" s="11" t="s">
        <v>36</v>
      </c>
      <c r="G185" s="11" t="s">
        <v>37</v>
      </c>
      <c r="H185" s="50" t="s">
        <v>842</v>
      </c>
      <c r="I185" s="50" t="s">
        <v>843</v>
      </c>
      <c r="J185" s="88"/>
      <c r="K185" s="23" t="s">
        <v>802</v>
      </c>
      <c r="L185" s="56"/>
    </row>
    <row r="186" spans="1:11" s="4" customFormat="1" ht="13.5" customHeight="1">
      <c r="A186" s="3" t="s">
        <v>815</v>
      </c>
      <c r="B186" s="4" t="s">
        <v>796</v>
      </c>
      <c r="C186" s="25" t="s">
        <v>816</v>
      </c>
      <c r="D186" s="4" t="s">
        <v>272</v>
      </c>
      <c r="E186" s="50" t="s">
        <v>817</v>
      </c>
      <c r="F186" s="116" t="s">
        <v>246</v>
      </c>
      <c r="G186" s="11" t="s">
        <v>818</v>
      </c>
      <c r="H186" s="50" t="s">
        <v>819</v>
      </c>
      <c r="I186" s="50" t="s">
        <v>820</v>
      </c>
      <c r="J186" s="93"/>
      <c r="K186" s="23" t="s">
        <v>802</v>
      </c>
    </row>
    <row r="187" spans="1:12" s="4" customFormat="1" ht="13.5" customHeight="1">
      <c r="A187" s="15" t="s">
        <v>809</v>
      </c>
      <c r="B187" s="4" t="s">
        <v>796</v>
      </c>
      <c r="C187" s="25" t="s">
        <v>810</v>
      </c>
      <c r="D187" s="15" t="s">
        <v>811</v>
      </c>
      <c r="E187" s="50" t="s">
        <v>812</v>
      </c>
      <c r="F187" s="116" t="s">
        <v>246</v>
      </c>
      <c r="G187" s="11" t="s">
        <v>105</v>
      </c>
      <c r="H187" s="50" t="s">
        <v>813</v>
      </c>
      <c r="I187" s="50" t="s">
        <v>814</v>
      </c>
      <c r="J187" s="92"/>
      <c r="K187" s="23" t="s">
        <v>802</v>
      </c>
      <c r="L187" s="56"/>
    </row>
    <row r="188" spans="1:12" s="4" customFormat="1" ht="13.5" customHeight="1">
      <c r="A188" s="52" t="s">
        <v>211</v>
      </c>
      <c r="B188" s="4" t="s">
        <v>796</v>
      </c>
      <c r="C188" s="25" t="s">
        <v>836</v>
      </c>
      <c r="D188" s="4" t="s">
        <v>272</v>
      </c>
      <c r="E188" s="53" t="s">
        <v>834</v>
      </c>
      <c r="F188" s="116" t="s">
        <v>246</v>
      </c>
      <c r="G188" s="11" t="s">
        <v>818</v>
      </c>
      <c r="H188" s="50" t="s">
        <v>837</v>
      </c>
      <c r="I188" s="50" t="s">
        <v>838</v>
      </c>
      <c r="J188" s="88"/>
      <c r="K188" s="23" t="s">
        <v>802</v>
      </c>
      <c r="L188" s="56"/>
    </row>
    <row r="189" spans="1:12" s="4" customFormat="1" ht="13.5" customHeight="1">
      <c r="A189" s="4" t="s">
        <v>150</v>
      </c>
      <c r="B189" s="4" t="s">
        <v>796</v>
      </c>
      <c r="C189" s="25" t="s">
        <v>821</v>
      </c>
      <c r="D189" s="8" t="s">
        <v>822</v>
      </c>
      <c r="E189" s="50" t="s">
        <v>823</v>
      </c>
      <c r="F189" s="116" t="s">
        <v>246</v>
      </c>
      <c r="G189" s="11" t="s">
        <v>105</v>
      </c>
      <c r="H189" s="50" t="s">
        <v>635</v>
      </c>
      <c r="I189" s="50" t="s">
        <v>824</v>
      </c>
      <c r="J189" s="23"/>
      <c r="K189" s="23" t="s">
        <v>802</v>
      </c>
      <c r="L189" s="56"/>
    </row>
    <row r="190" spans="1:12" s="4" customFormat="1" ht="13.5" customHeight="1">
      <c r="A190" s="4" t="s">
        <v>150</v>
      </c>
      <c r="B190" s="4" t="s">
        <v>796</v>
      </c>
      <c r="C190" s="25" t="s">
        <v>797</v>
      </c>
      <c r="D190" s="15" t="s">
        <v>798</v>
      </c>
      <c r="E190" s="50" t="s">
        <v>799</v>
      </c>
      <c r="F190" s="51" t="s">
        <v>29</v>
      </c>
      <c r="G190" s="166" t="s">
        <v>20</v>
      </c>
      <c r="H190" s="50" t="s">
        <v>800</v>
      </c>
      <c r="I190" s="50" t="s">
        <v>801</v>
      </c>
      <c r="J190" s="94"/>
      <c r="K190" s="23" t="s">
        <v>802</v>
      </c>
      <c r="L190" s="58"/>
    </row>
    <row r="191" spans="1:12" s="4" customFormat="1" ht="13.5" customHeight="1">
      <c r="A191" s="52" t="s">
        <v>831</v>
      </c>
      <c r="B191" s="4" t="s">
        <v>796</v>
      </c>
      <c r="C191" s="25" t="s">
        <v>832</v>
      </c>
      <c r="D191" s="21" t="s">
        <v>833</v>
      </c>
      <c r="E191" s="53" t="s">
        <v>834</v>
      </c>
      <c r="F191" s="116" t="s">
        <v>246</v>
      </c>
      <c r="G191" s="11" t="s">
        <v>818</v>
      </c>
      <c r="H191" s="50" t="s">
        <v>783</v>
      </c>
      <c r="I191" s="50" t="s">
        <v>835</v>
      </c>
      <c r="J191" s="92"/>
      <c r="K191" s="23" t="s">
        <v>802</v>
      </c>
      <c r="L191" s="56"/>
    </row>
    <row r="192" spans="1:12" s="4" customFormat="1" ht="13.5" customHeight="1">
      <c r="A192" s="4" t="s">
        <v>825</v>
      </c>
      <c r="B192" s="4" t="s">
        <v>796</v>
      </c>
      <c r="C192" s="25" t="s">
        <v>826</v>
      </c>
      <c r="D192" s="8" t="s">
        <v>827</v>
      </c>
      <c r="E192" s="50" t="s">
        <v>828</v>
      </c>
      <c r="F192" s="11" t="s">
        <v>36</v>
      </c>
      <c r="G192" s="11" t="s">
        <v>37</v>
      </c>
      <c r="H192" s="50" t="s">
        <v>829</v>
      </c>
      <c r="I192" s="50" t="s">
        <v>830</v>
      </c>
      <c r="J192" s="23"/>
      <c r="K192" s="23" t="s">
        <v>802</v>
      </c>
      <c r="L192" s="58"/>
    </row>
    <row r="193" spans="1:12" s="4" customFormat="1" ht="13.5" customHeight="1">
      <c r="A193" s="35" t="s">
        <v>803</v>
      </c>
      <c r="B193" s="4" t="s">
        <v>796</v>
      </c>
      <c r="C193" s="38" t="s">
        <v>804</v>
      </c>
      <c r="D193" s="35" t="s">
        <v>805</v>
      </c>
      <c r="E193" s="50" t="s">
        <v>806</v>
      </c>
      <c r="F193" s="116" t="s">
        <v>246</v>
      </c>
      <c r="G193" s="11" t="s">
        <v>105</v>
      </c>
      <c r="H193" s="50" t="s">
        <v>807</v>
      </c>
      <c r="I193" s="50" t="s">
        <v>808</v>
      </c>
      <c r="J193" s="22"/>
      <c r="K193" s="23" t="s">
        <v>802</v>
      </c>
      <c r="L193" s="58"/>
    </row>
    <row r="194" spans="1:12" s="4" customFormat="1" ht="13.5" customHeight="1">
      <c r="A194" s="4" t="s">
        <v>79</v>
      </c>
      <c r="B194" s="8" t="s">
        <v>56</v>
      </c>
      <c r="C194" s="25" t="s">
        <v>80</v>
      </c>
      <c r="D194" s="8" t="s">
        <v>81</v>
      </c>
      <c r="E194" s="8" t="s">
        <v>82</v>
      </c>
      <c r="F194" s="11" t="s">
        <v>36</v>
      </c>
      <c r="G194" s="11" t="s">
        <v>60</v>
      </c>
      <c r="H194" s="8" t="s">
        <v>83</v>
      </c>
      <c r="I194" s="8" t="s">
        <v>84</v>
      </c>
      <c r="J194" s="23" t="s">
        <v>85</v>
      </c>
      <c r="K194" s="23" t="s">
        <v>64</v>
      </c>
      <c r="L194" s="56"/>
    </row>
    <row r="195" spans="1:11" s="4" customFormat="1" ht="13.5" customHeight="1">
      <c r="A195" s="3" t="s">
        <v>72</v>
      </c>
      <c r="B195" s="8" t="s">
        <v>56</v>
      </c>
      <c r="C195" s="25" t="s">
        <v>73</v>
      </c>
      <c r="D195" s="4" t="s">
        <v>74</v>
      </c>
      <c r="E195" s="3" t="s">
        <v>75</v>
      </c>
      <c r="F195" s="47" t="s">
        <v>36</v>
      </c>
      <c r="G195" s="11" t="s">
        <v>60</v>
      </c>
      <c r="H195" s="17" t="s">
        <v>76</v>
      </c>
      <c r="I195" s="17" t="s">
        <v>77</v>
      </c>
      <c r="J195" s="93" t="s">
        <v>78</v>
      </c>
      <c r="K195" s="19" t="s">
        <v>64</v>
      </c>
    </row>
    <row r="196" spans="1:12" s="8" customFormat="1" ht="13.5" customHeight="1">
      <c r="A196" s="35" t="s">
        <v>55</v>
      </c>
      <c r="B196" s="35" t="s">
        <v>56</v>
      </c>
      <c r="C196" s="38" t="s">
        <v>57</v>
      </c>
      <c r="D196" s="35" t="s">
        <v>58</v>
      </c>
      <c r="E196" s="35" t="s">
        <v>59</v>
      </c>
      <c r="F196" s="116" t="s">
        <v>36</v>
      </c>
      <c r="G196" s="11" t="s">
        <v>60</v>
      </c>
      <c r="H196" s="87" t="s">
        <v>61</v>
      </c>
      <c r="I196" s="35" t="s">
        <v>62</v>
      </c>
      <c r="J196" s="19" t="s">
        <v>63</v>
      </c>
      <c r="K196" s="19" t="s">
        <v>64</v>
      </c>
      <c r="L196" s="9"/>
    </row>
    <row r="197" spans="1:12" s="8" customFormat="1" ht="13.5" customHeight="1">
      <c r="A197" s="4" t="s">
        <v>86</v>
      </c>
      <c r="B197" s="8" t="s">
        <v>56</v>
      </c>
      <c r="C197" s="25" t="s">
        <v>87</v>
      </c>
      <c r="D197" s="8" t="s">
        <v>88</v>
      </c>
      <c r="E197" s="8" t="s">
        <v>89</v>
      </c>
      <c r="F197" s="11" t="s">
        <v>90</v>
      </c>
      <c r="G197" s="11" t="s">
        <v>91</v>
      </c>
      <c r="H197" s="8" t="s">
        <v>92</v>
      </c>
      <c r="I197" s="8" t="s">
        <v>93</v>
      </c>
      <c r="J197" s="23" t="s">
        <v>94</v>
      </c>
      <c r="K197" s="23"/>
      <c r="L197" s="4"/>
    </row>
    <row r="198" spans="1:12" s="27" customFormat="1" ht="15" customHeight="1">
      <c r="A198" s="15" t="s">
        <v>65</v>
      </c>
      <c r="B198" s="17" t="s">
        <v>56</v>
      </c>
      <c r="C198" s="25" t="s">
        <v>66</v>
      </c>
      <c r="D198" s="15" t="s">
        <v>67</v>
      </c>
      <c r="E198" s="16" t="s">
        <v>68</v>
      </c>
      <c r="F198" s="51" t="s">
        <v>11</v>
      </c>
      <c r="G198" s="11" t="s">
        <v>60</v>
      </c>
      <c r="H198" s="18" t="s">
        <v>69</v>
      </c>
      <c r="I198" s="4" t="s">
        <v>70</v>
      </c>
      <c r="J198" s="91" t="s">
        <v>71</v>
      </c>
      <c r="K198" s="92" t="s">
        <v>64</v>
      </c>
      <c r="L198" s="60"/>
    </row>
    <row r="199" spans="1:11" s="9" customFormat="1" ht="13.5" customHeight="1">
      <c r="A199" s="3" t="s">
        <v>303</v>
      </c>
      <c r="B199" s="8" t="s">
        <v>289</v>
      </c>
      <c r="C199" s="25" t="s">
        <v>304</v>
      </c>
      <c r="D199" s="4" t="s">
        <v>305</v>
      </c>
      <c r="E199" s="3" t="s">
        <v>306</v>
      </c>
      <c r="F199" s="47" t="s">
        <v>90</v>
      </c>
      <c r="G199" s="11" t="s">
        <v>293</v>
      </c>
      <c r="H199" s="17" t="s">
        <v>307</v>
      </c>
      <c r="I199" s="17" t="s">
        <v>308</v>
      </c>
      <c r="J199" s="93" t="s">
        <v>309</v>
      </c>
      <c r="K199" s="91" t="s">
        <v>296</v>
      </c>
    </row>
    <row r="200" spans="1:11" s="4" customFormat="1" ht="13.5" customHeight="1">
      <c r="A200" s="4" t="s">
        <v>317</v>
      </c>
      <c r="B200" s="8" t="s">
        <v>289</v>
      </c>
      <c r="C200" s="25" t="s">
        <v>318</v>
      </c>
      <c r="D200" s="8" t="s">
        <v>319</v>
      </c>
      <c r="E200" s="8" t="s">
        <v>320</v>
      </c>
      <c r="F200" s="11" t="s">
        <v>313</v>
      </c>
      <c r="G200" s="11" t="s">
        <v>314</v>
      </c>
      <c r="H200" s="8" t="s">
        <v>321</v>
      </c>
      <c r="I200" s="8" t="s">
        <v>317</v>
      </c>
      <c r="J200" s="23" t="s">
        <v>322</v>
      </c>
      <c r="K200" s="23" t="s">
        <v>296</v>
      </c>
    </row>
    <row r="201" spans="1:12" s="4" customFormat="1" ht="13.5" customHeight="1">
      <c r="A201" s="37" t="s">
        <v>346</v>
      </c>
      <c r="B201" s="37" t="s">
        <v>289</v>
      </c>
      <c r="C201" s="25" t="s">
        <v>347</v>
      </c>
      <c r="D201" s="37" t="s">
        <v>348</v>
      </c>
      <c r="E201" s="37" t="s">
        <v>349</v>
      </c>
      <c r="F201" s="114" t="s">
        <v>350</v>
      </c>
      <c r="G201" s="114" t="s">
        <v>351</v>
      </c>
      <c r="H201" s="36" t="s">
        <v>352</v>
      </c>
      <c r="I201" s="37" t="s">
        <v>346</v>
      </c>
      <c r="J201" s="97" t="s">
        <v>353</v>
      </c>
      <c r="K201" s="97" t="s">
        <v>296</v>
      </c>
      <c r="L201" s="59"/>
    </row>
    <row r="202" spans="1:12" s="4" customFormat="1" ht="13.5" customHeight="1">
      <c r="A202" s="35" t="s">
        <v>9</v>
      </c>
      <c r="B202" s="35" t="s">
        <v>289</v>
      </c>
      <c r="C202" s="38" t="s">
        <v>290</v>
      </c>
      <c r="D202" s="35" t="s">
        <v>291</v>
      </c>
      <c r="E202" s="35" t="s">
        <v>292</v>
      </c>
      <c r="F202" s="116" t="s">
        <v>90</v>
      </c>
      <c r="G202" s="11" t="s">
        <v>293</v>
      </c>
      <c r="H202" s="87" t="s">
        <v>294</v>
      </c>
      <c r="I202" s="35" t="s">
        <v>9</v>
      </c>
      <c r="J202" s="19" t="s">
        <v>295</v>
      </c>
      <c r="K202" s="19" t="s">
        <v>296</v>
      </c>
      <c r="L202" s="9"/>
    </row>
    <row r="203" spans="1:11" s="4" customFormat="1" ht="13.5" customHeight="1">
      <c r="A203" s="35" t="s">
        <v>341</v>
      </c>
      <c r="B203" s="35" t="s">
        <v>289</v>
      </c>
      <c r="C203" s="25" t="s">
        <v>342</v>
      </c>
      <c r="D203" s="35" t="s">
        <v>284</v>
      </c>
      <c r="E203" s="35" t="s">
        <v>343</v>
      </c>
      <c r="F203" s="116" t="s">
        <v>333</v>
      </c>
      <c r="G203" s="116" t="s">
        <v>60</v>
      </c>
      <c r="H203" s="87" t="s">
        <v>344</v>
      </c>
      <c r="I203" s="35" t="s">
        <v>341</v>
      </c>
      <c r="J203" s="97" t="s">
        <v>345</v>
      </c>
      <c r="K203" s="97" t="s">
        <v>296</v>
      </c>
    </row>
    <row r="204" spans="1:12" s="4" customFormat="1" ht="13.5" customHeight="1">
      <c r="A204" s="4" t="s">
        <v>329</v>
      </c>
      <c r="B204" s="8" t="s">
        <v>289</v>
      </c>
      <c r="C204" s="25" t="s">
        <v>330</v>
      </c>
      <c r="D204" s="4" t="s">
        <v>331</v>
      </c>
      <c r="E204" s="4" t="s">
        <v>332</v>
      </c>
      <c r="F204" s="20" t="s">
        <v>333</v>
      </c>
      <c r="G204" s="11" t="s">
        <v>60</v>
      </c>
      <c r="H204" s="8" t="s">
        <v>334</v>
      </c>
      <c r="I204" s="8" t="s">
        <v>329</v>
      </c>
      <c r="J204" s="97" t="s">
        <v>335</v>
      </c>
      <c r="K204" s="91" t="s">
        <v>296</v>
      </c>
      <c r="L204" s="56"/>
    </row>
    <row r="205" spans="1:11" s="4" customFormat="1" ht="13.5" customHeight="1">
      <c r="A205" s="15" t="s">
        <v>65</v>
      </c>
      <c r="B205" s="17" t="s">
        <v>289</v>
      </c>
      <c r="C205" s="25" t="s">
        <v>297</v>
      </c>
      <c r="D205" s="15" t="s">
        <v>298</v>
      </c>
      <c r="E205" s="16" t="s">
        <v>299</v>
      </c>
      <c r="F205" s="51" t="s">
        <v>90</v>
      </c>
      <c r="G205" s="11" t="s">
        <v>293</v>
      </c>
      <c r="H205" s="18" t="s">
        <v>300</v>
      </c>
      <c r="I205" s="4" t="s">
        <v>301</v>
      </c>
      <c r="J205" s="91" t="s">
        <v>302</v>
      </c>
      <c r="K205" s="92" t="s">
        <v>296</v>
      </c>
    </row>
    <row r="206" spans="1:12" s="4" customFormat="1" ht="13.5" customHeight="1">
      <c r="A206" s="4" t="s">
        <v>65</v>
      </c>
      <c r="B206" s="8" t="s">
        <v>289</v>
      </c>
      <c r="C206" s="25" t="s">
        <v>310</v>
      </c>
      <c r="D206" s="8" t="s">
        <v>311</v>
      </c>
      <c r="E206" s="8" t="s">
        <v>312</v>
      </c>
      <c r="F206" s="11" t="s">
        <v>313</v>
      </c>
      <c r="G206" s="11" t="s">
        <v>314</v>
      </c>
      <c r="H206" s="8" t="s">
        <v>315</v>
      </c>
      <c r="I206" s="8" t="s">
        <v>301</v>
      </c>
      <c r="J206" s="23" t="s">
        <v>316</v>
      </c>
      <c r="K206" s="23" t="s">
        <v>296</v>
      </c>
      <c r="L206" s="56"/>
    </row>
    <row r="207" spans="1:12" s="4" customFormat="1" ht="13.5" customHeight="1">
      <c r="A207" s="4" t="s">
        <v>323</v>
      </c>
      <c r="B207" s="8" t="s">
        <v>289</v>
      </c>
      <c r="C207" s="25" t="s">
        <v>324</v>
      </c>
      <c r="D207" s="21" t="s">
        <v>325</v>
      </c>
      <c r="E207" s="5" t="s">
        <v>326</v>
      </c>
      <c r="F207" s="47" t="s">
        <v>313</v>
      </c>
      <c r="G207" s="11" t="s">
        <v>314</v>
      </c>
      <c r="H207" s="7" t="s">
        <v>327</v>
      </c>
      <c r="I207" s="8" t="s">
        <v>323</v>
      </c>
      <c r="J207" s="92" t="s">
        <v>328</v>
      </c>
      <c r="K207" s="94" t="s">
        <v>296</v>
      </c>
      <c r="L207" s="56"/>
    </row>
    <row r="208" spans="1:12" s="4" customFormat="1" ht="13.5" customHeight="1">
      <c r="A208" s="37" t="s">
        <v>303</v>
      </c>
      <c r="B208" s="37" t="s">
        <v>289</v>
      </c>
      <c r="C208" s="25" t="s">
        <v>336</v>
      </c>
      <c r="D208" s="37" t="s">
        <v>337</v>
      </c>
      <c r="E208" s="37" t="s">
        <v>338</v>
      </c>
      <c r="F208" s="114" t="s">
        <v>333</v>
      </c>
      <c r="G208" s="114" t="s">
        <v>60</v>
      </c>
      <c r="H208" s="36" t="s">
        <v>339</v>
      </c>
      <c r="I208" s="37" t="s">
        <v>303</v>
      </c>
      <c r="J208" s="97" t="s">
        <v>340</v>
      </c>
      <c r="K208" s="97" t="s">
        <v>296</v>
      </c>
      <c r="L208" s="56"/>
    </row>
    <row r="209" spans="1:11" s="4" customFormat="1" ht="13.5" customHeight="1">
      <c r="A209" s="4" t="s">
        <v>698</v>
      </c>
      <c r="B209" s="8" t="s">
        <v>764</v>
      </c>
      <c r="C209" s="25" t="s">
        <v>779</v>
      </c>
      <c r="D209" s="8" t="s">
        <v>780</v>
      </c>
      <c r="E209" s="8" t="s">
        <v>781</v>
      </c>
      <c r="F209" s="11" t="s">
        <v>19</v>
      </c>
      <c r="G209" s="11" t="s">
        <v>782</v>
      </c>
      <c r="H209" s="8" t="s">
        <v>783</v>
      </c>
      <c r="I209" s="8" t="s">
        <v>784</v>
      </c>
      <c r="J209" s="23"/>
      <c r="K209" s="23" t="s">
        <v>770</v>
      </c>
    </row>
    <row r="210" spans="1:12" s="4" customFormat="1" ht="13.5" customHeight="1">
      <c r="A210" s="118" t="s">
        <v>763</v>
      </c>
      <c r="B210" s="118" t="s">
        <v>764</v>
      </c>
      <c r="C210" s="120" t="s">
        <v>765</v>
      </c>
      <c r="D210" s="118" t="s">
        <v>766</v>
      </c>
      <c r="E210" s="118" t="s">
        <v>767</v>
      </c>
      <c r="F210" s="121" t="s">
        <v>29</v>
      </c>
      <c r="G210" s="11" t="s">
        <v>37</v>
      </c>
      <c r="H210" s="122" t="s">
        <v>768</v>
      </c>
      <c r="I210" s="118" t="s">
        <v>769</v>
      </c>
      <c r="J210" s="19"/>
      <c r="K210" s="19" t="s">
        <v>770</v>
      </c>
      <c r="L210" s="59"/>
    </row>
    <row r="211" spans="1:12" s="4" customFormat="1" ht="13.5" customHeight="1">
      <c r="A211" s="4" t="s">
        <v>41</v>
      </c>
      <c r="B211" s="8" t="s">
        <v>764</v>
      </c>
      <c r="C211" s="25" t="s">
        <v>785</v>
      </c>
      <c r="D211" s="8" t="s">
        <v>319</v>
      </c>
      <c r="E211" s="8" t="s">
        <v>786</v>
      </c>
      <c r="F211" s="11" t="s">
        <v>36</v>
      </c>
      <c r="G211" s="11" t="s">
        <v>105</v>
      </c>
      <c r="H211" s="8" t="s">
        <v>761</v>
      </c>
      <c r="I211" s="8" t="s">
        <v>787</v>
      </c>
      <c r="J211" s="23"/>
      <c r="K211" s="23" t="s">
        <v>770</v>
      </c>
      <c r="L211" s="42"/>
    </row>
    <row r="212" spans="1:11" s="4" customFormat="1" ht="13.5" customHeight="1">
      <c r="A212" s="15" t="s">
        <v>150</v>
      </c>
      <c r="B212" s="17" t="s">
        <v>764</v>
      </c>
      <c r="C212" s="25" t="s">
        <v>771</v>
      </c>
      <c r="D212" s="15" t="s">
        <v>526</v>
      </c>
      <c r="E212" s="16" t="s">
        <v>772</v>
      </c>
      <c r="F212" s="51" t="s">
        <v>12</v>
      </c>
      <c r="G212" s="11" t="s">
        <v>37</v>
      </c>
      <c r="H212" s="18" t="s">
        <v>773</v>
      </c>
      <c r="I212" s="4" t="s">
        <v>774</v>
      </c>
      <c r="J212" s="91"/>
      <c r="K212" s="22" t="s">
        <v>770</v>
      </c>
    </row>
    <row r="213" spans="1:12" s="4" customFormat="1" ht="13.5" customHeight="1">
      <c r="A213" s="3" t="s">
        <v>25</v>
      </c>
      <c r="B213" s="8" t="s">
        <v>764</v>
      </c>
      <c r="C213" s="25" t="s">
        <v>775</v>
      </c>
      <c r="D213" s="4" t="s">
        <v>272</v>
      </c>
      <c r="E213" s="3" t="s">
        <v>776</v>
      </c>
      <c r="F213" s="47" t="s">
        <v>29</v>
      </c>
      <c r="G213" s="11" t="s">
        <v>37</v>
      </c>
      <c r="H213" s="17" t="s">
        <v>777</v>
      </c>
      <c r="I213" s="17" t="s">
        <v>778</v>
      </c>
      <c r="J213" s="93"/>
      <c r="K213" s="19" t="s">
        <v>770</v>
      </c>
      <c r="L213" s="56"/>
    </row>
    <row r="214" spans="1:12" s="9" customFormat="1" ht="13.5" customHeight="1">
      <c r="A214" s="86" t="s">
        <v>95</v>
      </c>
      <c r="B214" s="100" t="s">
        <v>764</v>
      </c>
      <c r="C214" s="102" t="s">
        <v>792</v>
      </c>
      <c r="D214" s="86" t="s">
        <v>369</v>
      </c>
      <c r="E214" s="86" t="s">
        <v>793</v>
      </c>
      <c r="F214" s="163" t="s">
        <v>12</v>
      </c>
      <c r="G214" s="105" t="s">
        <v>37</v>
      </c>
      <c r="H214" s="100" t="s">
        <v>794</v>
      </c>
      <c r="I214" s="100" t="s">
        <v>795</v>
      </c>
      <c r="J214" s="49"/>
      <c r="K214" s="22" t="s">
        <v>770</v>
      </c>
      <c r="L214" s="4"/>
    </row>
    <row r="215" spans="1:12" s="9" customFormat="1" ht="13.5" customHeight="1">
      <c r="A215" s="86" t="s">
        <v>25</v>
      </c>
      <c r="B215" s="100" t="s">
        <v>764</v>
      </c>
      <c r="C215" s="102" t="s">
        <v>788</v>
      </c>
      <c r="D215" s="161" t="s">
        <v>789</v>
      </c>
      <c r="E215" s="86" t="s">
        <v>790</v>
      </c>
      <c r="F215" s="139" t="s">
        <v>716</v>
      </c>
      <c r="G215" s="105" t="s">
        <v>37</v>
      </c>
      <c r="H215" s="100" t="s">
        <v>294</v>
      </c>
      <c r="I215" s="100" t="s">
        <v>791</v>
      </c>
      <c r="J215" s="92"/>
      <c r="K215" s="23" t="s">
        <v>770</v>
      </c>
      <c r="L215" s="56"/>
    </row>
    <row r="216" spans="1:12" s="9" customFormat="1" ht="13.5" customHeight="1">
      <c r="A216" s="84" t="s">
        <v>872</v>
      </c>
      <c r="B216" s="84" t="s">
        <v>873</v>
      </c>
      <c r="C216" s="102" t="s">
        <v>874</v>
      </c>
      <c r="D216" s="84" t="s">
        <v>875</v>
      </c>
      <c r="E216" s="84" t="s">
        <v>781</v>
      </c>
      <c r="F216" s="164" t="s">
        <v>29</v>
      </c>
      <c r="G216" s="106" t="s">
        <v>12</v>
      </c>
      <c r="H216" s="107" t="s">
        <v>876</v>
      </c>
      <c r="I216" s="181" t="s">
        <v>1251</v>
      </c>
      <c r="J216" s="97"/>
      <c r="K216" s="19" t="s">
        <v>877</v>
      </c>
      <c r="L216" s="4"/>
    </row>
    <row r="217" spans="1:12" s="4" customFormat="1" ht="13.5" customHeight="1">
      <c r="A217" s="4" t="s">
        <v>132</v>
      </c>
      <c r="B217" s="37" t="s">
        <v>96</v>
      </c>
      <c r="C217" s="25" t="s">
        <v>1252</v>
      </c>
      <c r="D217" s="4" t="s">
        <v>133</v>
      </c>
      <c r="E217" s="4" t="s">
        <v>134</v>
      </c>
      <c r="F217" s="12" t="s">
        <v>716</v>
      </c>
      <c r="G217" s="11" t="s">
        <v>105</v>
      </c>
      <c r="H217" s="7" t="s">
        <v>135</v>
      </c>
      <c r="I217" s="7" t="s">
        <v>136</v>
      </c>
      <c r="J217" s="39" t="s">
        <v>137</v>
      </c>
      <c r="K217" s="39" t="s">
        <v>102</v>
      </c>
      <c r="L217" s="182"/>
    </row>
    <row r="218" spans="1:12" s="4" customFormat="1" ht="13.5" customHeight="1">
      <c r="A218" s="37" t="s">
        <v>138</v>
      </c>
      <c r="B218" s="37" t="s">
        <v>96</v>
      </c>
      <c r="C218" s="25" t="s">
        <v>139</v>
      </c>
      <c r="D218" s="37" t="s">
        <v>140</v>
      </c>
      <c r="E218" s="37" t="s">
        <v>122</v>
      </c>
      <c r="F218" s="183" t="s">
        <v>37</v>
      </c>
      <c r="G218" s="114" t="s">
        <v>478</v>
      </c>
      <c r="H218" s="36" t="s">
        <v>141</v>
      </c>
      <c r="I218" s="37" t="s">
        <v>142</v>
      </c>
      <c r="J218" s="37"/>
      <c r="K218" s="39" t="s">
        <v>102</v>
      </c>
      <c r="L218" s="182"/>
    </row>
    <row r="219" spans="1:12" s="4" customFormat="1" ht="13.5" customHeight="1">
      <c r="A219" s="37" t="s">
        <v>95</v>
      </c>
      <c r="B219" s="37" t="s">
        <v>96</v>
      </c>
      <c r="C219" s="89" t="s">
        <v>97</v>
      </c>
      <c r="D219" s="37" t="s">
        <v>98</v>
      </c>
      <c r="E219" s="37" t="s">
        <v>99</v>
      </c>
      <c r="F219" s="114" t="s">
        <v>29</v>
      </c>
      <c r="G219" s="11" t="s">
        <v>20</v>
      </c>
      <c r="H219" s="36" t="s">
        <v>100</v>
      </c>
      <c r="I219" s="37" t="s">
        <v>101</v>
      </c>
      <c r="J219" s="39"/>
      <c r="K219" s="39" t="s">
        <v>102</v>
      </c>
      <c r="L219" s="182"/>
    </row>
    <row r="220" spans="1:12" s="4" customFormat="1" ht="13.5" customHeight="1">
      <c r="A220" s="4" t="s">
        <v>25</v>
      </c>
      <c r="B220" s="37" t="s">
        <v>96</v>
      </c>
      <c r="C220" s="25" t="s">
        <v>103</v>
      </c>
      <c r="D220" s="4" t="s">
        <v>104</v>
      </c>
      <c r="E220" s="3" t="s">
        <v>99</v>
      </c>
      <c r="F220" s="47" t="s">
        <v>36</v>
      </c>
      <c r="G220" s="11" t="s">
        <v>105</v>
      </c>
      <c r="H220" s="17" t="s">
        <v>106</v>
      </c>
      <c r="I220" s="4" t="s">
        <v>107</v>
      </c>
      <c r="J220" s="39" t="s">
        <v>108</v>
      </c>
      <c r="K220" s="39" t="s">
        <v>102</v>
      </c>
      <c r="L220" s="182"/>
    </row>
    <row r="221" spans="1:12" s="4" customFormat="1" ht="13.5" customHeight="1">
      <c r="A221" s="3" t="s">
        <v>109</v>
      </c>
      <c r="B221" s="37" t="s">
        <v>96</v>
      </c>
      <c r="C221" s="25" t="s">
        <v>110</v>
      </c>
      <c r="D221" s="4" t="s">
        <v>111</v>
      </c>
      <c r="E221" s="3" t="s">
        <v>99</v>
      </c>
      <c r="F221" s="47" t="s">
        <v>29</v>
      </c>
      <c r="G221" s="11" t="s">
        <v>105</v>
      </c>
      <c r="H221" s="17" t="s">
        <v>112</v>
      </c>
      <c r="I221" s="17" t="s">
        <v>113</v>
      </c>
      <c r="J221" s="90"/>
      <c r="K221" s="39" t="s">
        <v>102</v>
      </c>
      <c r="L221" s="182"/>
    </row>
    <row r="222" spans="1:12" s="4" customFormat="1" ht="13.5" customHeight="1">
      <c r="A222" s="37" t="s">
        <v>143</v>
      </c>
      <c r="B222" s="37" t="s">
        <v>96</v>
      </c>
      <c r="C222" s="25" t="s">
        <v>144</v>
      </c>
      <c r="D222" s="37" t="s">
        <v>145</v>
      </c>
      <c r="E222" s="37" t="s">
        <v>146</v>
      </c>
      <c r="F222" s="114" t="s">
        <v>29</v>
      </c>
      <c r="G222" s="114" t="s">
        <v>105</v>
      </c>
      <c r="H222" s="36" t="s">
        <v>147</v>
      </c>
      <c r="I222" s="37" t="s">
        <v>148</v>
      </c>
      <c r="J222" s="39" t="s">
        <v>149</v>
      </c>
      <c r="K222" s="39" t="s">
        <v>102</v>
      </c>
      <c r="L222" s="182"/>
    </row>
    <row r="223" spans="1:12" s="4" customFormat="1" ht="13.5" customHeight="1">
      <c r="A223" s="4" t="s">
        <v>114</v>
      </c>
      <c r="B223" s="37" t="s">
        <v>96</v>
      </c>
      <c r="C223" s="25" t="s">
        <v>115</v>
      </c>
      <c r="D223" s="8" t="s">
        <v>116</v>
      </c>
      <c r="E223" s="8" t="s">
        <v>117</v>
      </c>
      <c r="F223" s="11" t="s">
        <v>407</v>
      </c>
      <c r="G223" s="11" t="s">
        <v>105</v>
      </c>
      <c r="H223" s="8" t="s">
        <v>118</v>
      </c>
      <c r="I223" s="8" t="s">
        <v>119</v>
      </c>
      <c r="J223" s="40"/>
      <c r="K223" s="39" t="s">
        <v>102</v>
      </c>
      <c r="L223" s="182"/>
    </row>
    <row r="224" spans="1:12" s="4" customFormat="1" ht="13.5" customHeight="1">
      <c r="A224" s="37" t="s">
        <v>150</v>
      </c>
      <c r="B224" s="37" t="s">
        <v>96</v>
      </c>
      <c r="C224" s="25" t="s">
        <v>151</v>
      </c>
      <c r="D224" s="37" t="s">
        <v>152</v>
      </c>
      <c r="E224" s="37" t="s">
        <v>153</v>
      </c>
      <c r="F224" s="114" t="s">
        <v>29</v>
      </c>
      <c r="G224" s="114" t="s">
        <v>105</v>
      </c>
      <c r="H224" s="36" t="s">
        <v>154</v>
      </c>
      <c r="I224" s="37" t="s">
        <v>155</v>
      </c>
      <c r="J224" s="39" t="s">
        <v>156</v>
      </c>
      <c r="K224" s="39" t="s">
        <v>102</v>
      </c>
      <c r="L224" s="182"/>
    </row>
    <row r="225" spans="1:12" s="4" customFormat="1" ht="13.5" customHeight="1">
      <c r="A225" s="4" t="s">
        <v>79</v>
      </c>
      <c r="B225" s="37" t="s">
        <v>96</v>
      </c>
      <c r="C225" s="25" t="s">
        <v>120</v>
      </c>
      <c r="D225" s="8" t="s">
        <v>121</v>
      </c>
      <c r="E225" s="8" t="s">
        <v>122</v>
      </c>
      <c r="F225" s="11" t="s">
        <v>29</v>
      </c>
      <c r="G225" s="11" t="s">
        <v>12</v>
      </c>
      <c r="H225" s="8" t="s">
        <v>123</v>
      </c>
      <c r="I225" s="8" t="s">
        <v>124</v>
      </c>
      <c r="J225" s="40" t="s">
        <v>125</v>
      </c>
      <c r="K225" s="39" t="s">
        <v>102</v>
      </c>
      <c r="L225" s="182"/>
    </row>
    <row r="226" spans="1:12" s="4" customFormat="1" ht="13.5" customHeight="1">
      <c r="A226" s="4" t="s">
        <v>126</v>
      </c>
      <c r="B226" s="37" t="s">
        <v>96</v>
      </c>
      <c r="C226" s="25" t="s">
        <v>127</v>
      </c>
      <c r="D226" s="8" t="s">
        <v>128</v>
      </c>
      <c r="E226" s="5" t="s">
        <v>129</v>
      </c>
      <c r="F226" s="47" t="s">
        <v>36</v>
      </c>
      <c r="G226" s="11" t="s">
        <v>105</v>
      </c>
      <c r="H226" s="7" t="s">
        <v>130</v>
      </c>
      <c r="I226" s="8" t="s">
        <v>126</v>
      </c>
      <c r="J226" s="41" t="s">
        <v>131</v>
      </c>
      <c r="K226" s="39" t="s">
        <v>102</v>
      </c>
      <c r="L226" s="182"/>
    </row>
    <row r="227" spans="1:12" s="8" customFormat="1" ht="13.5" customHeight="1">
      <c r="A227" s="37" t="s">
        <v>41</v>
      </c>
      <c r="B227" s="37" t="s">
        <v>96</v>
      </c>
      <c r="C227" s="25" t="s">
        <v>160</v>
      </c>
      <c r="D227" s="37" t="s">
        <v>161</v>
      </c>
      <c r="E227" s="37" t="s">
        <v>162</v>
      </c>
      <c r="F227" s="11" t="s">
        <v>29</v>
      </c>
      <c r="G227" s="11" t="s">
        <v>105</v>
      </c>
      <c r="H227" s="8" t="s">
        <v>163</v>
      </c>
      <c r="I227" s="8" t="s">
        <v>164</v>
      </c>
      <c r="J227" s="41" t="s">
        <v>165</v>
      </c>
      <c r="K227" s="39" t="s">
        <v>102</v>
      </c>
      <c r="L227" s="60"/>
    </row>
    <row r="228" spans="1:12" s="27" customFormat="1" ht="15" customHeight="1">
      <c r="A228" s="37" t="s">
        <v>166</v>
      </c>
      <c r="B228" s="37" t="s">
        <v>96</v>
      </c>
      <c r="C228" s="25" t="s">
        <v>167</v>
      </c>
      <c r="D228" s="37" t="s">
        <v>168</v>
      </c>
      <c r="E228" s="37" t="s">
        <v>169</v>
      </c>
      <c r="F228" s="12" t="s">
        <v>36</v>
      </c>
      <c r="G228" s="11" t="s">
        <v>105</v>
      </c>
      <c r="H228" s="8" t="s">
        <v>170</v>
      </c>
      <c r="I228" s="8" t="s">
        <v>171</v>
      </c>
      <c r="J228" s="41" t="s">
        <v>172</v>
      </c>
      <c r="K228" s="39" t="s">
        <v>102</v>
      </c>
      <c r="L228" s="184"/>
    </row>
    <row r="229" spans="1:11" s="4" customFormat="1" ht="13.5" customHeight="1">
      <c r="A229" s="37" t="s">
        <v>173</v>
      </c>
      <c r="B229" s="37" t="s">
        <v>96</v>
      </c>
      <c r="C229" s="25" t="s">
        <v>174</v>
      </c>
      <c r="D229" s="8" t="s">
        <v>175</v>
      </c>
      <c r="E229" s="8" t="s">
        <v>176</v>
      </c>
      <c r="F229" s="11" t="s">
        <v>36</v>
      </c>
      <c r="G229" s="11" t="s">
        <v>105</v>
      </c>
      <c r="H229" s="8" t="s">
        <v>177</v>
      </c>
      <c r="I229" s="8" t="s">
        <v>178</v>
      </c>
      <c r="J229" s="8"/>
      <c r="K229" s="39" t="s">
        <v>102</v>
      </c>
    </row>
    <row r="230" spans="1:11" s="4" customFormat="1" ht="13.5" customHeight="1">
      <c r="A230" s="4" t="s">
        <v>1130</v>
      </c>
      <c r="B230" s="4" t="s">
        <v>1131</v>
      </c>
      <c r="C230" s="188" t="str">
        <f>"Arthur"</f>
        <v>Arthur</v>
      </c>
      <c r="D230" s="155" t="str">
        <f>"James"</f>
        <v>James</v>
      </c>
      <c r="E230" s="4" t="s">
        <v>1132</v>
      </c>
      <c r="F230" s="11" t="s">
        <v>12</v>
      </c>
      <c r="G230" s="11" t="s">
        <v>105</v>
      </c>
      <c r="H230" s="8" t="s">
        <v>1133</v>
      </c>
      <c r="I230" s="155" t="s">
        <v>1134</v>
      </c>
      <c r="J230" s="185" t="s">
        <v>1135</v>
      </c>
      <c r="K230" s="186" t="s">
        <v>1136</v>
      </c>
    </row>
    <row r="231" spans="1:12" s="4" customFormat="1" ht="13.5" customHeight="1">
      <c r="A231" s="37" t="s">
        <v>1137</v>
      </c>
      <c r="B231" s="4" t="s">
        <v>1131</v>
      </c>
      <c r="C231" s="75" t="str">
        <f>"Atzmon"</f>
        <v>Atzmon</v>
      </c>
      <c r="D231" s="187" t="str">
        <f>"Leslie"</f>
        <v>Leslie</v>
      </c>
      <c r="E231" s="37" t="s">
        <v>1138</v>
      </c>
      <c r="F231" s="11" t="s">
        <v>12</v>
      </c>
      <c r="G231" s="11" t="s">
        <v>105</v>
      </c>
      <c r="H231" s="36" t="s">
        <v>1139</v>
      </c>
      <c r="I231" s="187" t="s">
        <v>1140</v>
      </c>
      <c r="J231" s="185" t="s">
        <v>1135</v>
      </c>
      <c r="K231" s="186" t="s">
        <v>1136</v>
      </c>
      <c r="L231" s="182"/>
    </row>
    <row r="232" spans="1:12" s="4" customFormat="1" ht="13.5" customHeight="1">
      <c r="A232" s="140" t="s">
        <v>803</v>
      </c>
      <c r="B232" s="140" t="s">
        <v>1131</v>
      </c>
      <c r="C232" s="75" t="str">
        <f>"Barwick"</f>
        <v>Barwick</v>
      </c>
      <c r="D232" t="str">
        <f>"Clark"</f>
        <v>Clark</v>
      </c>
      <c r="E232" s="140" t="s">
        <v>1141</v>
      </c>
      <c r="F232" s="141" t="s">
        <v>29</v>
      </c>
      <c r="G232" s="141" t="s">
        <v>12</v>
      </c>
      <c r="H232" s="142" t="s">
        <v>1142</v>
      </c>
      <c r="I232" s="142" t="s">
        <v>1143</v>
      </c>
      <c r="J232" s="143" t="s">
        <v>1135</v>
      </c>
      <c r="K232" s="126" t="s">
        <v>1136</v>
      </c>
      <c r="L232" s="56"/>
    </row>
    <row r="233" spans="1:12" s="4" customFormat="1" ht="13.5" customHeight="1">
      <c r="A233" s="140" t="s">
        <v>1144</v>
      </c>
      <c r="B233" s="140" t="s">
        <v>1131</v>
      </c>
      <c r="C233" s="75" t="str">
        <f>"Behringer"</f>
        <v>Behringer</v>
      </c>
      <c r="D233" t="str">
        <f>"Donald"</f>
        <v>Donald</v>
      </c>
      <c r="E233" s="8" t="s">
        <v>1145</v>
      </c>
      <c r="F233" s="11" t="s">
        <v>29</v>
      </c>
      <c r="G233" s="11" t="s">
        <v>37</v>
      </c>
      <c r="H233" s="8" t="s">
        <v>1146</v>
      </c>
      <c r="I233" s="8" t="s">
        <v>1147</v>
      </c>
      <c r="J233" s="143" t="s">
        <v>1135</v>
      </c>
      <c r="K233" s="126" t="s">
        <v>1136</v>
      </c>
      <c r="L233" s="56"/>
    </row>
    <row r="234" spans="1:12" s="4" customFormat="1" ht="13.5" customHeight="1">
      <c r="A234" s="140" t="s">
        <v>1148</v>
      </c>
      <c r="B234" s="140" t="s">
        <v>1131</v>
      </c>
      <c r="C234" s="75" t="s">
        <v>1149</v>
      </c>
      <c r="D234" t="s">
        <v>1150</v>
      </c>
      <c r="E234" s="140" t="s">
        <v>1151</v>
      </c>
      <c r="F234" s="13" t="s">
        <v>29</v>
      </c>
      <c r="G234" s="11" t="s">
        <v>11</v>
      </c>
      <c r="H234" s="7" t="s">
        <v>1152</v>
      </c>
      <c r="I234" s="7" t="s">
        <v>1153</v>
      </c>
      <c r="J234" s="143" t="s">
        <v>1135</v>
      </c>
      <c r="K234" s="126" t="s">
        <v>1136</v>
      </c>
      <c r="L234" s="56"/>
    </row>
    <row r="235" spans="1:12" s="4" customFormat="1" ht="13.5" customHeight="1">
      <c r="A235" s="140" t="s">
        <v>1154</v>
      </c>
      <c r="B235" s="140" t="s">
        <v>1131</v>
      </c>
      <c r="C235" s="75" t="str">
        <f>"Ciocirlan"</f>
        <v>Ciocirlan</v>
      </c>
      <c r="D235" t="str">
        <f>"Cristina"</f>
        <v>Cristina</v>
      </c>
      <c r="E235" s="8" t="s">
        <v>1155</v>
      </c>
      <c r="F235" s="11" t="s">
        <v>29</v>
      </c>
      <c r="G235" s="11" t="s">
        <v>20</v>
      </c>
      <c r="H235" s="8" t="s">
        <v>683</v>
      </c>
      <c r="I235" s="8" t="s">
        <v>1156</v>
      </c>
      <c r="J235" s="143" t="s">
        <v>1135</v>
      </c>
      <c r="K235" s="126" t="s">
        <v>1136</v>
      </c>
      <c r="L235" s="56"/>
    </row>
    <row r="236" spans="1:11" s="4" customFormat="1" ht="13.5" customHeight="1">
      <c r="A236" s="127" t="s">
        <v>1157</v>
      </c>
      <c r="B236" s="140" t="s">
        <v>1131</v>
      </c>
      <c r="C236" s="75" t="s">
        <v>874</v>
      </c>
      <c r="D236" t="s">
        <v>875</v>
      </c>
      <c r="E236" s="127" t="s">
        <v>1158</v>
      </c>
      <c r="F236" s="145" t="s">
        <v>29</v>
      </c>
      <c r="G236" s="145" t="s">
        <v>12</v>
      </c>
      <c r="H236" s="144" t="s">
        <v>1159</v>
      </c>
      <c r="I236" s="127" t="s">
        <v>1160</v>
      </c>
      <c r="J236" s="143" t="s">
        <v>1135</v>
      </c>
      <c r="K236" s="126" t="s">
        <v>1136</v>
      </c>
    </row>
    <row r="237" spans="1:12" s="4" customFormat="1" ht="13.5" customHeight="1">
      <c r="A237" s="127" t="s">
        <v>1148</v>
      </c>
      <c r="B237" s="140" t="s">
        <v>1131</v>
      </c>
      <c r="C237" s="75" t="str">
        <f>"Craciun"</f>
        <v>Craciun</v>
      </c>
      <c r="D237" t="str">
        <f>"Adriana"</f>
        <v>Adriana</v>
      </c>
      <c r="E237" s="8" t="s">
        <v>1161</v>
      </c>
      <c r="F237" s="141" t="s">
        <v>20</v>
      </c>
      <c r="G237" s="141" t="s">
        <v>37</v>
      </c>
      <c r="H237" s="142" t="s">
        <v>1162</v>
      </c>
      <c r="I237" s="142" t="s">
        <v>1153</v>
      </c>
      <c r="J237" s="143" t="s">
        <v>1135</v>
      </c>
      <c r="K237" s="126" t="s">
        <v>1136</v>
      </c>
      <c r="L237" s="58"/>
    </row>
    <row r="238" spans="1:12" s="4" customFormat="1" ht="13.5" customHeight="1">
      <c r="A238" s="127" t="s">
        <v>1163</v>
      </c>
      <c r="B238" s="140" t="s">
        <v>1131</v>
      </c>
      <c r="C238" s="75" t="str">
        <f>"Daniel"</f>
        <v>Daniel</v>
      </c>
      <c r="D238" t="str">
        <f>"Jo"</f>
        <v>Jo</v>
      </c>
      <c r="E238" s="127" t="s">
        <v>1164</v>
      </c>
      <c r="F238" s="145" t="s">
        <v>29</v>
      </c>
      <c r="G238" s="145" t="s">
        <v>36</v>
      </c>
      <c r="H238" s="144" t="s">
        <v>1165</v>
      </c>
      <c r="I238" s="127" t="s">
        <v>1166</v>
      </c>
      <c r="J238" s="143" t="s">
        <v>1135</v>
      </c>
      <c r="K238" s="126" t="s">
        <v>1136</v>
      </c>
      <c r="L238" s="56"/>
    </row>
    <row r="239" spans="1:12" s="4" customFormat="1" ht="13.5" customHeight="1">
      <c r="A239" s="140" t="s">
        <v>1167</v>
      </c>
      <c r="B239" s="140" t="s">
        <v>1131</v>
      </c>
      <c r="C239" s="75" t="s">
        <v>1168</v>
      </c>
      <c r="D239" t="str">
        <f>"Melody Barnett"</f>
        <v>Melody Barnett</v>
      </c>
      <c r="E239" s="140" t="s">
        <v>1169</v>
      </c>
      <c r="F239" s="141" t="s">
        <v>12</v>
      </c>
      <c r="G239" s="141" t="s">
        <v>254</v>
      </c>
      <c r="H239" s="142" t="s">
        <v>1170</v>
      </c>
      <c r="I239" s="142" t="s">
        <v>1167</v>
      </c>
      <c r="J239" s="143" t="s">
        <v>1135</v>
      </c>
      <c r="K239" s="126" t="s">
        <v>1136</v>
      </c>
      <c r="L239" s="58"/>
    </row>
    <row r="240" spans="1:12" s="8" customFormat="1" ht="13.5" customHeight="1">
      <c r="A240" s="146" t="s">
        <v>1171</v>
      </c>
      <c r="B240" s="140" t="s">
        <v>1131</v>
      </c>
      <c r="C240" s="75" t="str">
        <f>"Dougherty"</f>
        <v>Dougherty</v>
      </c>
      <c r="D240" t="s">
        <v>1172</v>
      </c>
      <c r="E240" s="146" t="s">
        <v>1173</v>
      </c>
      <c r="F240" s="132" t="s">
        <v>12</v>
      </c>
      <c r="G240" s="141" t="s">
        <v>37</v>
      </c>
      <c r="H240" s="147" t="s">
        <v>1174</v>
      </c>
      <c r="I240" s="147" t="s">
        <v>1175</v>
      </c>
      <c r="J240" s="143" t="s">
        <v>1135</v>
      </c>
      <c r="K240" s="126" t="s">
        <v>1136</v>
      </c>
      <c r="L240" s="58"/>
    </row>
    <row r="241" spans="1:12" s="8" customFormat="1" ht="13.5" customHeight="1">
      <c r="A241" s="140" t="s">
        <v>1176</v>
      </c>
      <c r="B241" s="140" t="s">
        <v>1131</v>
      </c>
      <c r="C241" s="75" t="str">
        <f>"Flack"</f>
        <v>Flack</v>
      </c>
      <c r="D241" t="str">
        <f>"William"</f>
        <v>William</v>
      </c>
      <c r="E241" s="140" t="s">
        <v>1177</v>
      </c>
      <c r="F241" s="12" t="s">
        <v>29</v>
      </c>
      <c r="G241" s="11" t="s">
        <v>20</v>
      </c>
      <c r="H241" s="8" t="s">
        <v>1178</v>
      </c>
      <c r="I241" s="8" t="s">
        <v>1179</v>
      </c>
      <c r="J241" s="143" t="s">
        <v>1135</v>
      </c>
      <c r="K241" s="126" t="s">
        <v>1136</v>
      </c>
      <c r="L241" s="56"/>
    </row>
    <row r="242" spans="1:12" s="8" customFormat="1" ht="13.5" customHeight="1">
      <c r="A242" s="140" t="s">
        <v>1180</v>
      </c>
      <c r="B242" s="140" t="s">
        <v>1131</v>
      </c>
      <c r="C242" s="75" t="str">
        <f>"Harman"</f>
        <v>Harman</v>
      </c>
      <c r="D242" t="str">
        <f>"Patrick"</f>
        <v>Patrick</v>
      </c>
      <c r="E242" s="140" t="s">
        <v>1155</v>
      </c>
      <c r="F242" s="148" t="s">
        <v>12</v>
      </c>
      <c r="G242" s="141" t="s">
        <v>11</v>
      </c>
      <c r="H242" s="149" t="s">
        <v>1181</v>
      </c>
      <c r="I242" s="142" t="s">
        <v>1182</v>
      </c>
      <c r="J242" s="143" t="s">
        <v>1135</v>
      </c>
      <c r="K242" s="126" t="s">
        <v>1136</v>
      </c>
      <c r="L242" s="4"/>
    </row>
    <row r="243" spans="1:12" s="8" customFormat="1" ht="13.5" customHeight="1">
      <c r="A243" s="127" t="s">
        <v>1167</v>
      </c>
      <c r="B243" s="140" t="s">
        <v>1131</v>
      </c>
      <c r="C243" s="75" t="str">
        <f>"Henderson"</f>
        <v>Henderson</v>
      </c>
      <c r="D243" t="str">
        <f>"Susan"</f>
        <v>Susan</v>
      </c>
      <c r="E243" s="127" t="s">
        <v>1183</v>
      </c>
      <c r="F243" s="145" t="s">
        <v>12</v>
      </c>
      <c r="G243" s="145" t="s">
        <v>716</v>
      </c>
      <c r="H243" s="144" t="s">
        <v>1184</v>
      </c>
      <c r="I243" s="127" t="s">
        <v>1185</v>
      </c>
      <c r="J243" s="143" t="s">
        <v>1135</v>
      </c>
      <c r="K243" s="126" t="s">
        <v>1136</v>
      </c>
      <c r="L243" s="58"/>
    </row>
    <row r="244" spans="1:12" s="8" customFormat="1" ht="13.5" customHeight="1">
      <c r="A244" s="127" t="s">
        <v>1186</v>
      </c>
      <c r="B244" s="140" t="s">
        <v>1131</v>
      </c>
      <c r="C244" s="75" t="str">
        <f>"Jacob"</f>
        <v>Jacob</v>
      </c>
      <c r="D244" t="str">
        <f>"Wendy"</f>
        <v>Wendy</v>
      </c>
      <c r="E244" s="127" t="s">
        <v>1187</v>
      </c>
      <c r="F244" s="141" t="s">
        <v>29</v>
      </c>
      <c r="G244" s="141" t="s">
        <v>36</v>
      </c>
      <c r="H244" s="142" t="s">
        <v>1188</v>
      </c>
      <c r="I244" s="142" t="s">
        <v>1189</v>
      </c>
      <c r="J244" s="143" t="s">
        <v>1135</v>
      </c>
      <c r="K244" s="126" t="s">
        <v>1136</v>
      </c>
      <c r="L244" s="56"/>
    </row>
    <row r="245" spans="1:12" s="8" customFormat="1" ht="13.5" customHeight="1">
      <c r="A245" s="5" t="s">
        <v>126</v>
      </c>
      <c r="B245" s="140" t="s">
        <v>1131</v>
      </c>
      <c r="C245" s="75" t="str">
        <f>"Johnson"</f>
        <v>Johnson</v>
      </c>
      <c r="D245" t="str">
        <f>"Jan"</f>
        <v>Jan</v>
      </c>
      <c r="E245" s="127" t="s">
        <v>1194</v>
      </c>
      <c r="F245" s="12" t="s">
        <v>29</v>
      </c>
      <c r="G245" s="11" t="s">
        <v>37</v>
      </c>
      <c r="H245" s="8" t="s">
        <v>1195</v>
      </c>
      <c r="I245" s="8" t="s">
        <v>1186</v>
      </c>
      <c r="J245" s="143" t="s">
        <v>1135</v>
      </c>
      <c r="K245" s="126" t="s">
        <v>1136</v>
      </c>
      <c r="L245" s="9"/>
    </row>
    <row r="246" spans="1:12" s="8" customFormat="1" ht="13.5" customHeight="1">
      <c r="A246" s="127" t="s">
        <v>1190</v>
      </c>
      <c r="B246" s="140" t="s">
        <v>1131</v>
      </c>
      <c r="C246" s="75" t="str">
        <f>"Johnson"</f>
        <v>Johnson</v>
      </c>
      <c r="D246" t="str">
        <f>"David"</f>
        <v>David</v>
      </c>
      <c r="E246" s="127" t="s">
        <v>1191</v>
      </c>
      <c r="F246" s="141" t="s">
        <v>19</v>
      </c>
      <c r="G246" s="141" t="s">
        <v>221</v>
      </c>
      <c r="H246" s="142" t="s">
        <v>1192</v>
      </c>
      <c r="I246" s="142" t="s">
        <v>1193</v>
      </c>
      <c r="J246" s="143" t="s">
        <v>1135</v>
      </c>
      <c r="K246" s="126" t="s">
        <v>1136</v>
      </c>
      <c r="L246" s="56"/>
    </row>
    <row r="247" spans="1:12" s="8" customFormat="1" ht="13.5" customHeight="1">
      <c r="A247" s="127" t="s">
        <v>1082</v>
      </c>
      <c r="B247" s="140" t="s">
        <v>1131</v>
      </c>
      <c r="C247" s="75" t="str">
        <f>"Lewis"</f>
        <v>Lewis</v>
      </c>
      <c r="D247" t="str">
        <f>"Browne"</f>
        <v>Browne</v>
      </c>
      <c r="E247" s="127" t="s">
        <v>1196</v>
      </c>
      <c r="F247" s="128" t="s">
        <v>12</v>
      </c>
      <c r="G247" s="128" t="s">
        <v>11</v>
      </c>
      <c r="H247" s="144" t="s">
        <v>1197</v>
      </c>
      <c r="I247" s="127" t="s">
        <v>1082</v>
      </c>
      <c r="J247" s="143" t="s">
        <v>1135</v>
      </c>
      <c r="K247" s="126" t="s">
        <v>1136</v>
      </c>
      <c r="L247" s="4"/>
    </row>
    <row r="248" spans="1:12" s="8" customFormat="1" ht="13.5" customHeight="1">
      <c r="A248" s="127" t="s">
        <v>1190</v>
      </c>
      <c r="B248" s="140" t="s">
        <v>1131</v>
      </c>
      <c r="C248" s="75" t="str">
        <f>"Linn"</f>
        <v>Linn</v>
      </c>
      <c r="D248" t="str">
        <f>"Brian"</f>
        <v>Brian</v>
      </c>
      <c r="E248" s="127" t="s">
        <v>1169</v>
      </c>
      <c r="F248" s="141" t="s">
        <v>12</v>
      </c>
      <c r="G248" s="141" t="s">
        <v>105</v>
      </c>
      <c r="H248" s="142" t="s">
        <v>1198</v>
      </c>
      <c r="I248" s="142" t="s">
        <v>1199</v>
      </c>
      <c r="J248" s="143" t="s">
        <v>1135</v>
      </c>
      <c r="K248" s="126" t="s">
        <v>1136</v>
      </c>
      <c r="L248" s="56"/>
    </row>
    <row r="249" spans="1:12" s="8" customFormat="1" ht="13.5" customHeight="1">
      <c r="A249" s="127" t="s">
        <v>1148</v>
      </c>
      <c r="B249" s="140" t="s">
        <v>1131</v>
      </c>
      <c r="C249" s="75" t="str">
        <f>"McAuley"</f>
        <v>McAuley</v>
      </c>
      <c r="D249" t="s">
        <v>1200</v>
      </c>
      <c r="E249" s="127" t="s">
        <v>1201</v>
      </c>
      <c r="F249" s="128" t="s">
        <v>29</v>
      </c>
      <c r="G249" s="128" t="s">
        <v>36</v>
      </c>
      <c r="H249" s="144" t="s">
        <v>1202</v>
      </c>
      <c r="I249" s="127" t="s">
        <v>1148</v>
      </c>
      <c r="J249" s="143" t="s">
        <v>1135</v>
      </c>
      <c r="K249" s="126" t="s">
        <v>1136</v>
      </c>
      <c r="L249" s="56"/>
    </row>
    <row r="250" spans="1:12" s="8" customFormat="1" ht="13.5" customHeight="1">
      <c r="A250" s="127" t="s">
        <v>1203</v>
      </c>
      <c r="B250" s="140" t="s">
        <v>1131</v>
      </c>
      <c r="C250" s="75" t="str">
        <f>"McDonald"</f>
        <v>McDonald</v>
      </c>
      <c r="D250" t="str">
        <f>"Noreen"</f>
        <v>Noreen</v>
      </c>
      <c r="E250" s="8" t="s">
        <v>1204</v>
      </c>
      <c r="F250" s="11" t="s">
        <v>29</v>
      </c>
      <c r="G250" s="11" t="s">
        <v>36</v>
      </c>
      <c r="H250" s="8" t="s">
        <v>1205</v>
      </c>
      <c r="I250" s="8" t="s">
        <v>1203</v>
      </c>
      <c r="J250" s="143" t="s">
        <v>1135</v>
      </c>
      <c r="K250" s="126" t="s">
        <v>1136</v>
      </c>
      <c r="L250" s="42"/>
    </row>
    <row r="251" spans="1:12" s="27" customFormat="1" ht="15" customHeight="1">
      <c r="A251" s="15" t="s">
        <v>1206</v>
      </c>
      <c r="B251" s="140" t="s">
        <v>1131</v>
      </c>
      <c r="C251" s="75" t="s">
        <v>1207</v>
      </c>
      <c r="D251" t="s">
        <v>493</v>
      </c>
      <c r="E251" s="16" t="s">
        <v>1208</v>
      </c>
      <c r="F251" s="132" t="s">
        <v>11</v>
      </c>
      <c r="G251" s="141" t="s">
        <v>254</v>
      </c>
      <c r="H251" s="18" t="s">
        <v>1209</v>
      </c>
      <c r="I251" s="127" t="s">
        <v>1206</v>
      </c>
      <c r="J251" s="143" t="s">
        <v>1135</v>
      </c>
      <c r="K251" s="126" t="s">
        <v>1136</v>
      </c>
      <c r="L251" s="56"/>
    </row>
    <row r="252" spans="1:12" s="9" customFormat="1" ht="13.5" customHeight="1">
      <c r="A252" s="150" t="s">
        <v>126</v>
      </c>
      <c r="B252" s="140" t="s">
        <v>1131</v>
      </c>
      <c r="C252" s="75" t="str">
        <f>"Orr"</f>
        <v>Orr</v>
      </c>
      <c r="D252" t="str">
        <f>"Penelope"</f>
        <v>Penelope</v>
      </c>
      <c r="E252" s="150" t="s">
        <v>1210</v>
      </c>
      <c r="F252" s="151" t="s">
        <v>29</v>
      </c>
      <c r="G252" s="152" t="s">
        <v>12</v>
      </c>
      <c r="H252" s="153" t="s">
        <v>1211</v>
      </c>
      <c r="I252" s="150" t="s">
        <v>1186</v>
      </c>
      <c r="J252" s="143" t="s">
        <v>1135</v>
      </c>
      <c r="K252" s="126" t="s">
        <v>1136</v>
      </c>
      <c r="L252" s="56"/>
    </row>
    <row r="253" spans="1:12" s="4" customFormat="1" ht="13.5" customHeight="1">
      <c r="A253" s="150" t="s">
        <v>1190</v>
      </c>
      <c r="B253" s="140" t="s">
        <v>1131</v>
      </c>
      <c r="C253" s="75" t="str">
        <f>"Parsons"</f>
        <v>Parsons</v>
      </c>
      <c r="D253" t="str">
        <f>"Timothy"</f>
        <v>Timothy</v>
      </c>
      <c r="E253" s="8" t="s">
        <v>1212</v>
      </c>
      <c r="F253" s="11" t="s">
        <v>37</v>
      </c>
      <c r="G253" s="11" t="s">
        <v>254</v>
      </c>
      <c r="H253" s="8" t="s">
        <v>1213</v>
      </c>
      <c r="I253" s="8" t="s">
        <v>1214</v>
      </c>
      <c r="J253" s="143" t="s">
        <v>1135</v>
      </c>
      <c r="K253" s="126" t="s">
        <v>1136</v>
      </c>
      <c r="L253" s="56"/>
    </row>
    <row r="254" spans="1:11" s="4" customFormat="1" ht="13.5" customHeight="1">
      <c r="A254" s="140" t="s">
        <v>1215</v>
      </c>
      <c r="B254" s="140" t="s">
        <v>1131</v>
      </c>
      <c r="C254" s="75" t="str">
        <f>"Perullo"</f>
        <v>Perullo</v>
      </c>
      <c r="D254" t="str">
        <f>"Alex"</f>
        <v>Alex</v>
      </c>
      <c r="E254" s="140" t="s">
        <v>1216</v>
      </c>
      <c r="F254" s="141" t="s">
        <v>11</v>
      </c>
      <c r="G254" s="141" t="s">
        <v>105</v>
      </c>
      <c r="H254" s="142" t="s">
        <v>1217</v>
      </c>
      <c r="I254" s="142" t="s">
        <v>1218</v>
      </c>
      <c r="J254" s="143" t="s">
        <v>1135</v>
      </c>
      <c r="K254" s="126" t="s">
        <v>1136</v>
      </c>
    </row>
    <row r="255" spans="1:12" s="4" customFormat="1" ht="13.5" customHeight="1">
      <c r="A255" s="127" t="s">
        <v>1148</v>
      </c>
      <c r="B255" s="140" t="s">
        <v>1131</v>
      </c>
      <c r="C255" s="75" t="str">
        <f>"Rothenberg"</f>
        <v>Rothenberg</v>
      </c>
      <c r="D255" t="str">
        <f>"Molly"</f>
        <v>Molly</v>
      </c>
      <c r="E255" s="127" t="s">
        <v>1161</v>
      </c>
      <c r="F255" s="128" t="s">
        <v>29</v>
      </c>
      <c r="G255" s="11" t="s">
        <v>246</v>
      </c>
      <c r="H255" s="129" t="s">
        <v>1219</v>
      </c>
      <c r="I255" s="127" t="s">
        <v>1220</v>
      </c>
      <c r="J255" s="143" t="s">
        <v>1135</v>
      </c>
      <c r="K255" s="126" t="s">
        <v>1136</v>
      </c>
      <c r="L255" s="58"/>
    </row>
    <row r="256" spans="1:11" s="4" customFormat="1" ht="13.5" customHeight="1">
      <c r="A256" s="175" t="s">
        <v>1221</v>
      </c>
      <c r="B256" s="140" t="s">
        <v>1131</v>
      </c>
      <c r="C256" s="188" t="str">
        <f>"Simmons"</f>
        <v>Simmons</v>
      </c>
      <c r="D256" s="170" t="str">
        <f>"Dwayne"</f>
        <v>Dwayne</v>
      </c>
      <c r="E256" s="175" t="s">
        <v>1222</v>
      </c>
      <c r="F256" s="178" t="s">
        <v>29</v>
      </c>
      <c r="G256" s="178" t="s">
        <v>37</v>
      </c>
      <c r="H256" s="180" t="s">
        <v>1223</v>
      </c>
      <c r="I256" s="175" t="s">
        <v>1221</v>
      </c>
      <c r="J256" s="143" t="s">
        <v>1135</v>
      </c>
      <c r="K256" s="126" t="s">
        <v>1136</v>
      </c>
    </row>
    <row r="257" spans="1:12" s="4" customFormat="1" ht="13.5" customHeight="1">
      <c r="A257" s="175" t="s">
        <v>1224</v>
      </c>
      <c r="B257" s="140" t="s">
        <v>1131</v>
      </c>
      <c r="C257" s="188" t="str">
        <f>"Stockard"</f>
        <v>Stockard</v>
      </c>
      <c r="D257" s="170" t="str">
        <f>"James"</f>
        <v>James</v>
      </c>
      <c r="E257" s="175" t="s">
        <v>1187</v>
      </c>
      <c r="F257" s="141" t="s">
        <v>29</v>
      </c>
      <c r="G257" s="141" t="s">
        <v>36</v>
      </c>
      <c r="H257" s="142" t="s">
        <v>1225</v>
      </c>
      <c r="I257" s="142" t="s">
        <v>1226</v>
      </c>
      <c r="J257" s="143" t="s">
        <v>1135</v>
      </c>
      <c r="K257" s="126" t="s">
        <v>1136</v>
      </c>
      <c r="L257" s="9"/>
    </row>
    <row r="258" spans="1:11" s="4" customFormat="1" ht="13.5" customHeight="1">
      <c r="A258" s="175" t="s">
        <v>1227</v>
      </c>
      <c r="B258" s="140" t="s">
        <v>1131</v>
      </c>
      <c r="C258" s="188" t="str">
        <f>"Sykes"</f>
        <v>Sykes</v>
      </c>
      <c r="D258" s="170" t="str">
        <f>"Andrew"</f>
        <v>Andrew</v>
      </c>
      <c r="E258" s="175" t="s">
        <v>1228</v>
      </c>
      <c r="F258" s="179" t="s">
        <v>12</v>
      </c>
      <c r="G258" s="179" t="s">
        <v>105</v>
      </c>
      <c r="H258" s="180" t="s">
        <v>1229</v>
      </c>
      <c r="I258" s="175" t="s">
        <v>1230</v>
      </c>
      <c r="J258" s="143" t="s">
        <v>1135</v>
      </c>
      <c r="K258" s="126" t="s">
        <v>1136</v>
      </c>
    </row>
    <row r="259" spans="1:11" s="4" customFormat="1" ht="13.5" customHeight="1">
      <c r="A259" s="127" t="s">
        <v>1148</v>
      </c>
      <c r="B259" s="140" t="s">
        <v>1131</v>
      </c>
      <c r="C259" s="75" t="str">
        <f>"Tyler"</f>
        <v>Tyler</v>
      </c>
      <c r="D259" t="str">
        <f>"Margaret"</f>
        <v>Margaret</v>
      </c>
      <c r="E259" s="127" t="s">
        <v>1132</v>
      </c>
      <c r="F259" s="141" t="s">
        <v>12</v>
      </c>
      <c r="G259" s="141" t="s">
        <v>105</v>
      </c>
      <c r="H259" s="142" t="s">
        <v>1231</v>
      </c>
      <c r="I259" s="142" t="s">
        <v>1130</v>
      </c>
      <c r="J259" s="143" t="s">
        <v>1135</v>
      </c>
      <c r="K259" s="126" t="s">
        <v>1136</v>
      </c>
    </row>
    <row r="260" spans="1:12" s="4" customFormat="1" ht="13.5" customHeight="1">
      <c r="A260" s="127" t="s">
        <v>346</v>
      </c>
      <c r="B260" s="140" t="s">
        <v>1131</v>
      </c>
      <c r="C260" s="75" t="str">
        <f>"Warde"</f>
        <v>Warde</v>
      </c>
      <c r="D260" t="str">
        <f>"Ann"</f>
        <v>Ann</v>
      </c>
      <c r="E260" s="140" t="s">
        <v>1232</v>
      </c>
      <c r="F260" s="145" t="s">
        <v>246</v>
      </c>
      <c r="G260" s="145" t="s">
        <v>37</v>
      </c>
      <c r="H260" s="144" t="s">
        <v>969</v>
      </c>
      <c r="I260" s="127" t="s">
        <v>1233</v>
      </c>
      <c r="J260" s="143" t="s">
        <v>1135</v>
      </c>
      <c r="K260" s="126" t="s">
        <v>1136</v>
      </c>
      <c r="L260" s="58"/>
    </row>
    <row r="261" spans="1:12" s="4" customFormat="1" ht="13.5" customHeight="1">
      <c r="A261" s="127" t="s">
        <v>1234</v>
      </c>
      <c r="B261" s="140" t="s">
        <v>1131</v>
      </c>
      <c r="C261" s="75" t="s">
        <v>1235</v>
      </c>
      <c r="D261" t="s">
        <v>1236</v>
      </c>
      <c r="E261" s="8" t="s">
        <v>1237</v>
      </c>
      <c r="F261" s="11" t="s">
        <v>29</v>
      </c>
      <c r="G261" s="11" t="s">
        <v>36</v>
      </c>
      <c r="H261" s="8" t="s">
        <v>1238</v>
      </c>
      <c r="I261" s="8" t="s">
        <v>918</v>
      </c>
      <c r="J261" s="143" t="s">
        <v>1135</v>
      </c>
      <c r="K261" s="126" t="s">
        <v>1136</v>
      </c>
      <c r="L261" s="58"/>
    </row>
    <row r="262" spans="1:7" s="8" customFormat="1" ht="12.75">
      <c r="A262" s="4"/>
      <c r="C262" s="27"/>
      <c r="F262" s="11"/>
      <c r="G262" s="11"/>
    </row>
    <row r="263" spans="1:7" s="8" customFormat="1" ht="12.75">
      <c r="A263" s="4"/>
      <c r="C263" s="27"/>
      <c r="F263" s="11"/>
      <c r="G263" s="11"/>
    </row>
    <row r="264" spans="1:7" s="8" customFormat="1" ht="12.75">
      <c r="A264" s="4"/>
      <c r="C264" s="27"/>
      <c r="F264" s="11"/>
      <c r="G264" s="11"/>
    </row>
    <row r="265" spans="1:7" s="8" customFormat="1" ht="12.75">
      <c r="A265" s="4"/>
      <c r="C265" s="27"/>
      <c r="F265" s="11"/>
      <c r="G265" s="11"/>
    </row>
    <row r="266" spans="1:7" s="8" customFormat="1" ht="12.75">
      <c r="A266" s="4"/>
      <c r="C266" s="27"/>
      <c r="F266" s="11"/>
      <c r="G266" s="11"/>
    </row>
    <row r="267" spans="1:7" s="8" customFormat="1" ht="12.75">
      <c r="A267" s="4"/>
      <c r="C267" s="27"/>
      <c r="F267" s="11"/>
      <c r="G267" s="11"/>
    </row>
    <row r="268" spans="1:7" s="8" customFormat="1" ht="12.75">
      <c r="A268" s="4"/>
      <c r="C268" s="27"/>
      <c r="F268" s="11"/>
      <c r="G268" s="11"/>
    </row>
    <row r="269" spans="1:7" s="8" customFormat="1" ht="12.75">
      <c r="A269" s="4"/>
      <c r="C269" s="27"/>
      <c r="F269" s="11"/>
      <c r="G269" s="11"/>
    </row>
    <row r="270" spans="1:7" s="8" customFormat="1" ht="12.75">
      <c r="A270" s="4"/>
      <c r="C270" s="27"/>
      <c r="F270" s="11"/>
      <c r="G270" s="11"/>
    </row>
    <row r="271" spans="1:7" s="8" customFormat="1" ht="12.75">
      <c r="A271" s="4"/>
      <c r="C271" s="27"/>
      <c r="F271" s="11"/>
      <c r="G271" s="11"/>
    </row>
    <row r="272" spans="1:7" s="8" customFormat="1" ht="12.75">
      <c r="A272" s="4"/>
      <c r="C272" s="27"/>
      <c r="F272" s="11"/>
      <c r="G272" s="11"/>
    </row>
    <row r="273" spans="1:7" s="8" customFormat="1" ht="12.75">
      <c r="A273" s="4"/>
      <c r="C273" s="27"/>
      <c r="F273" s="11"/>
      <c r="G273" s="11"/>
    </row>
    <row r="274" spans="1:7" s="8" customFormat="1" ht="12.75">
      <c r="A274" s="4"/>
      <c r="C274" s="27"/>
      <c r="F274" s="11"/>
      <c r="G274" s="11"/>
    </row>
    <row r="275" spans="1:7" s="8" customFormat="1" ht="12.75">
      <c r="A275" s="4"/>
      <c r="C275" s="27"/>
      <c r="F275" s="11"/>
      <c r="G275" s="11"/>
    </row>
    <row r="276" spans="1:7" s="8" customFormat="1" ht="12.75">
      <c r="A276" s="4"/>
      <c r="C276" s="27"/>
      <c r="F276" s="11"/>
      <c r="G276" s="11"/>
    </row>
    <row r="277" spans="1:7" s="8" customFormat="1" ht="12.75">
      <c r="A277" s="4"/>
      <c r="C277" s="27"/>
      <c r="F277" s="11"/>
      <c r="G277" s="11"/>
    </row>
    <row r="278" spans="1:7" s="8" customFormat="1" ht="12.75">
      <c r="A278" s="4"/>
      <c r="C278" s="27"/>
      <c r="F278" s="11"/>
      <c r="G278" s="11"/>
    </row>
    <row r="279" spans="1:7" s="8" customFormat="1" ht="12.75">
      <c r="A279" s="4"/>
      <c r="C279" s="27"/>
      <c r="F279" s="11"/>
      <c r="G279" s="11"/>
    </row>
    <row r="280" spans="1:7" s="8" customFormat="1" ht="12.75">
      <c r="A280" s="4"/>
      <c r="C280" s="27"/>
      <c r="F280" s="11"/>
      <c r="G280" s="11"/>
    </row>
    <row r="281" spans="1:7" s="8" customFormat="1" ht="12.75">
      <c r="A281" s="4"/>
      <c r="C281" s="27"/>
      <c r="F281" s="11"/>
      <c r="G281" s="11"/>
    </row>
    <row r="282" spans="1:7" s="8" customFormat="1" ht="12.75">
      <c r="A282" s="4"/>
      <c r="C282" s="27"/>
      <c r="F282" s="11"/>
      <c r="G282" s="11"/>
    </row>
    <row r="283" spans="1:7" s="8" customFormat="1" ht="12.75">
      <c r="A283" s="4"/>
      <c r="C283" s="27"/>
      <c r="F283" s="11"/>
      <c r="G283" s="11"/>
    </row>
    <row r="284" spans="1:7" s="8" customFormat="1" ht="12.75">
      <c r="A284" s="4"/>
      <c r="C284" s="27"/>
      <c r="F284" s="11"/>
      <c r="G284" s="11"/>
    </row>
    <row r="285" spans="1:7" s="8" customFormat="1" ht="12.75">
      <c r="A285" s="4"/>
      <c r="C285" s="27"/>
      <c r="F285" s="11"/>
      <c r="G285" s="11"/>
    </row>
    <row r="286" spans="1:7" s="8" customFormat="1" ht="12.75">
      <c r="A286" s="4"/>
      <c r="C286" s="27"/>
      <c r="F286" s="11"/>
      <c r="G286" s="11"/>
    </row>
    <row r="287" spans="1:7" s="8" customFormat="1" ht="12.75">
      <c r="A287" s="4"/>
      <c r="C287" s="27"/>
      <c r="F287" s="11"/>
      <c r="G287" s="11"/>
    </row>
    <row r="288" spans="1:7" s="8" customFormat="1" ht="12.75">
      <c r="A288" s="4"/>
      <c r="C288" s="27"/>
      <c r="F288" s="11"/>
      <c r="G288" s="11"/>
    </row>
    <row r="289" spans="1:7" s="8" customFormat="1" ht="12.75">
      <c r="A289" s="4"/>
      <c r="C289" s="27"/>
      <c r="F289" s="11"/>
      <c r="G289" s="11"/>
    </row>
    <row r="290" spans="1:7" s="8" customFormat="1" ht="12.75">
      <c r="A290" s="4"/>
      <c r="C290" s="27"/>
      <c r="F290" s="11"/>
      <c r="G290" s="11"/>
    </row>
    <row r="291" spans="1:7" s="8" customFormat="1" ht="12.75">
      <c r="A291" s="4"/>
      <c r="C291" s="27"/>
      <c r="F291" s="11"/>
      <c r="G291" s="11"/>
    </row>
    <row r="292" spans="1:7" s="8" customFormat="1" ht="12.75">
      <c r="A292" s="4"/>
      <c r="C292" s="27"/>
      <c r="F292" s="11"/>
      <c r="G292" s="11"/>
    </row>
    <row r="293" spans="1:7" s="8" customFormat="1" ht="12.75">
      <c r="A293" s="4"/>
      <c r="C293" s="27"/>
      <c r="F293" s="11"/>
      <c r="G293" s="11"/>
    </row>
    <row r="294" spans="1:7" s="8" customFormat="1" ht="12.75">
      <c r="A294" s="4"/>
      <c r="C294" s="27"/>
      <c r="F294" s="11"/>
      <c r="G294" s="11"/>
    </row>
    <row r="295" spans="1:7" s="8" customFormat="1" ht="12.75">
      <c r="A295" s="4"/>
      <c r="C295" s="27"/>
      <c r="F295" s="11"/>
      <c r="G295" s="11"/>
    </row>
    <row r="296" spans="1:7" s="8" customFormat="1" ht="12.75">
      <c r="A296" s="4"/>
      <c r="C296" s="27"/>
      <c r="F296" s="11"/>
      <c r="G296" s="11"/>
    </row>
    <row r="297" spans="1:7" s="8" customFormat="1" ht="12.75">
      <c r="A297" s="4"/>
      <c r="C297" s="27"/>
      <c r="F297" s="11"/>
      <c r="G297" s="11"/>
    </row>
    <row r="298" spans="1:7" s="8" customFormat="1" ht="12.75">
      <c r="A298" s="4"/>
      <c r="C298" s="27"/>
      <c r="F298" s="11"/>
      <c r="G298" s="11"/>
    </row>
    <row r="299" spans="1:7" s="8" customFormat="1" ht="12.75">
      <c r="A299" s="4"/>
      <c r="C299" s="27"/>
      <c r="F299" s="11"/>
      <c r="G299" s="11"/>
    </row>
    <row r="300" spans="1:7" s="8" customFormat="1" ht="12.75">
      <c r="A300" s="4"/>
      <c r="C300" s="27"/>
      <c r="F300" s="11"/>
      <c r="G300" s="11"/>
    </row>
    <row r="301" spans="1:7" s="8" customFormat="1" ht="12.75">
      <c r="A301" s="4"/>
      <c r="C301" s="27"/>
      <c r="F301" s="11"/>
      <c r="G301" s="11"/>
    </row>
    <row r="302" spans="1:7" s="8" customFormat="1" ht="12.75">
      <c r="A302" s="4"/>
      <c r="C302" s="27"/>
      <c r="F302" s="11"/>
      <c r="G302" s="11"/>
    </row>
    <row r="303" spans="1:7" s="8" customFormat="1" ht="12.75">
      <c r="A303" s="4"/>
      <c r="C303" s="27"/>
      <c r="F303" s="11"/>
      <c r="G303" s="11"/>
    </row>
    <row r="304" spans="1:7" s="8" customFormat="1" ht="12.75">
      <c r="A304" s="4"/>
      <c r="C304" s="27"/>
      <c r="F304" s="11"/>
      <c r="G304" s="11"/>
    </row>
    <row r="305" spans="1:7" s="8" customFormat="1" ht="12.75">
      <c r="A305" s="4"/>
      <c r="C305" s="27"/>
      <c r="F305" s="11"/>
      <c r="G305" s="11"/>
    </row>
    <row r="306" spans="1:7" s="8" customFormat="1" ht="12.75">
      <c r="A306" s="4"/>
      <c r="C306" s="27"/>
      <c r="F306" s="11"/>
      <c r="G306" s="11"/>
    </row>
  </sheetData>
  <sheetProtection sort="0" autoFilter="0"/>
  <autoFilter ref="A5:K226">
    <sortState ref="A6:K306">
      <sortCondition sortBy="value" ref="B6:B306"/>
    </sortState>
  </autoFilter>
  <hyperlinks>
    <hyperlink ref="K160" r:id="rId1" display="http://www.fulbright.nl/"/>
    <hyperlink ref="K7:K10" r:id="rId2" display="http://www.fulbright.nl/"/>
    <hyperlink ref="K17:K29" r:id="rId3" display="www.fulbright.org.tr"/>
    <hyperlink ref="K41" r:id="rId4" display="www.fulbright.cz"/>
    <hyperlink ref="J41" r:id="rId5" display="http://en.wikipedia.org/wiki/Terry_H._Anderson"/>
    <hyperlink ref="K181" r:id="rId6" display="www.fulbright.pt"/>
    <hyperlink ref="J182" r:id="rId7" display="http://utulsa.edu/people/michael-troilo/"/>
    <hyperlink ref="K182" r:id="rId8" display="www.fulbright.pt"/>
    <hyperlink ref="J178" r:id="rId9" display="http://www.pdx.edu/profile/kelly-clifton-0"/>
    <hyperlink ref="K178" r:id="rId10" display="www.fulbright.pt"/>
    <hyperlink ref="J179" r:id="rId11" display="http://people.uncw.edu/emslies/"/>
    <hyperlink ref="K179" r:id="rId12" display="www.fulbright.pt"/>
    <hyperlink ref="K180" r:id="rId13" display="www.fulbright.pt"/>
    <hyperlink ref="K183" r:id="rId14" display="www.fulbright.pt"/>
    <hyperlink ref="K184" r:id="rId15" display="www.fulbright.pt"/>
    <hyperlink ref="J180" r:id="rId16" display="http://www.csus.edu/physics/faculty/Margoniner.html"/>
    <hyperlink ref="J183" r:id="rId17" display="https://sppo.osu.edu/people/voigt.25"/>
    <hyperlink ref="J184" r:id="rId18" display="http://www.physics.ucdavis.edu/~dwittman/"/>
    <hyperlink ref="K202" r:id="rId19" display="www.fulbright.es"/>
    <hyperlink ref="K164" r:id="rId20" display="www.fulbright.no"/>
    <hyperlink ref="K165" r:id="rId21" display="www.fulbright.no"/>
    <hyperlink ref="J166" r:id="rId22" display="http://anthro.fullerton.edu/pfashing/fashing%20cv.pdf"/>
    <hyperlink ref="K166" r:id="rId23" display="www.fulbright.no"/>
    <hyperlink ref="K167" r:id="rId24" display="www.fulbright.no"/>
    <hyperlink ref="K168" r:id="rId25" display="www.fulbright.no"/>
    <hyperlink ref="J169" r:id="rId26" display="www.neiu.edu/academics/college-of-arts-and-sciences/faculty/kristen-l-over"/>
    <hyperlink ref="K170" r:id="rId27" display="www.fulbright.no"/>
    <hyperlink ref="K169" r:id="rId28" display="www.fulbright.no"/>
    <hyperlink ref="K171" r:id="rId29" display="www.fulbright.no"/>
    <hyperlink ref="J171" r:id="rId30" display="http://csivc.csi.cuny.edu/Irina.Sekerina/files/CV.html"/>
    <hyperlink ref="J172" r:id="rId31" display="www.ce.wsu.edu/Faculty_Staff/Profiles/walden.htm"/>
    <hyperlink ref="K172" r:id="rId32" display="www.fulbright.no"/>
    <hyperlink ref="J168" r:id="rId33" display="http://www.fulbright.no/filestore/Brochures/LuuCV_Fulbright.pdf"/>
    <hyperlink ref="K196" r:id="rId34" display="http://www.uspages.fulbright.sk/"/>
    <hyperlink ref="K195" r:id="rId35" display="http://www.uspages.fulbright.sk/"/>
    <hyperlink ref="K194" r:id="rId36" display="http://www.uspages.fulbright.sk/"/>
    <hyperlink ref="K77" r:id="rId37" display="www.fulbright-france.org"/>
    <hyperlink ref="K55" r:id="rId38" display="www.fulbright.fi/en"/>
    <hyperlink ref="K85:K102" r:id="rId39" display="www.fulbright.fi/en"/>
    <hyperlink ref="K51" r:id="rId40" display="www.wemakeithappen.dk"/>
    <hyperlink ref="J119" r:id="rId41" display="http://www.myunion.edu/wp-content/uploads/2014/05/CV_gray_l.pdf"/>
    <hyperlink ref="J124" r:id="rId42" display="http://facultysites.etown.edu/wheelersburg/cv/"/>
    <hyperlink ref="K210" r:id="rId43" display="www.fulbright.se"/>
    <hyperlink ref="K212" r:id="rId44" display="www.fulbright.se"/>
    <hyperlink ref="K213" r:id="rId45" display="www.fulbright.se"/>
    <hyperlink ref="K211" r:id="rId46" display="www.fulbright.se"/>
    <hyperlink ref="K209" r:id="rId47" display="www.fulbright.se"/>
    <hyperlink ref="K215" r:id="rId48" display="www.fulbright.se"/>
    <hyperlink ref="K214" r:id="rId49" display="www.fulbright.se"/>
    <hyperlink ref="K29" r:id="rId50" display="www.fulbright.be"/>
    <hyperlink ref="K152:K157" r:id="rId51" display="www.fulbright.be"/>
    <hyperlink ref="K216" r:id="rId52" display="www.fulbrightschuman.eu"/>
    <hyperlink ref="K159:K162" r:id="rId53" display="www.fulbrightschuman.eu"/>
    <hyperlink ref="K107" r:id="rId54" display="www.fulbright.gr"/>
    <hyperlink ref="K108" r:id="rId55" display="www.fulbright.gr"/>
    <hyperlink ref="K109" r:id="rId56" display="www.fulbright.gr"/>
    <hyperlink ref="K125" r:id="rId57" display="www.fulbright.ie"/>
    <hyperlink ref="K126" r:id="rId58" display="www.fulbright.ie"/>
    <hyperlink ref="K127" r:id="rId59" display="www.fulbright.ie"/>
    <hyperlink ref="K128" r:id="rId60" display="www.fulbright.ie"/>
    <hyperlink ref="K129" r:id="rId61" display="www.fulbright.ie"/>
    <hyperlink ref="K130" r:id="rId62" display="www.fulbright.ie"/>
    <hyperlink ref="K131" r:id="rId63" display="www.fulbright.ie"/>
    <hyperlink ref="K132" r:id="rId64" display="www.fulbright.ie"/>
    <hyperlink ref="K133" r:id="rId65" display="www.fulbright.ie"/>
    <hyperlink ref="K134" r:id="rId66" display="www.fulbright.ie"/>
    <hyperlink ref="K135" r:id="rId67" display="www.fulbright.ie"/>
    <hyperlink ref="K136" r:id="rId68" display="www.fulbright.ie"/>
    <hyperlink ref="K137" r:id="rId69" display="www.fulbright.ie"/>
    <hyperlink ref="J20" r:id="rId70" display="http://www.fulbright.at/"/>
    <hyperlink ref="J187:J208" r:id="rId71" display="http://www.fulbright.at/"/>
    <hyperlink ref="K20" r:id="rId72" display="http://www.fulbright.at/"/>
    <hyperlink ref="K187:K208" r:id="rId73" display="http://www.fulbright.at/"/>
    <hyperlink ref="K36" r:id="rId74" display="www.fulbright.bg/en"/>
    <hyperlink ref="J36" r:id="rId75" display="http://www.journalism.columbia.edu/profile/293-curtis-brainard/10"/>
    <hyperlink ref="K37" r:id="rId76" display="www.fulbright.bg/en"/>
    <hyperlink ref="J38" r:id="rId77" display="http://english.calpoly.edu/content/maccurdy"/>
    <hyperlink ref="K38" r:id="rId78" display="www.fulbright.bg/en"/>
    <hyperlink ref="J39" r:id="rId79" display="http://www.miraniagolova.com/about_filmmaker.html"/>
    <hyperlink ref="K39" r:id="rId80" display="www.fulbright.bg/en"/>
    <hyperlink ref="J40" r:id="rId81" display="http://colfa.utsa.edu/polisci-geography/faculty/stefanova"/>
    <hyperlink ref="K40" r:id="rId82" display="www.fulbright.bg/en"/>
    <hyperlink ref="K139" r:id="rId83" display="www.fulbright.it"/>
    <hyperlink ref="K215:K229" r:id="rId84" display="www.fulbright.it"/>
    <hyperlink ref="K141" r:id="rId85" display="www.fulbright.it"/>
    <hyperlink ref="J230" r:id="rId86" display="http://www.fulbright.org.uk/media/pdf/FULL_Fulbright_Exchange_Participants_Bios_AY_2015-2016.pdf"/>
    <hyperlink ref="J231" r:id="rId87" display="http://www.fulbright.org.uk/media/pdf/FULL_Fulbright_Exchange_Participants_Bios_AY_2015-2016.pdf"/>
    <hyperlink ref="J232" r:id="rId88" display="http://www.fulbright.org.uk/media/pdf/FULL_Fulbright_Exchange_Participants_Bios_AY_2015-2016.pdf"/>
    <hyperlink ref="J234" r:id="rId89" display="http://www.fulbright.org.uk/media/pdf/FULL_Fulbright_Exchange_Participants_Bios_AY_2015-2016.pdf"/>
    <hyperlink ref="J236" r:id="rId90" display="http://www.fulbright.org.uk/media/pdf/FULL_Fulbright_Exchange_Participants_Bios_AY_2015-2016.pdf"/>
    <hyperlink ref="J238" r:id="rId91" display="http://www.fulbright.org.uk/media/pdf/FULL_Fulbright_Exchange_Participants_Bios_AY_2015-2016.pdf"/>
    <hyperlink ref="J240" r:id="rId92" display="http://www.fulbright.org.uk/media/pdf/FULL_Fulbright_Exchange_Participants_Bios_AY_2015-2016.pdf"/>
    <hyperlink ref="J242" r:id="rId93" display="http://www.fulbright.org.uk/media/pdf/FULL_Fulbright_Exchange_Participants_Bios_AY_2015-2016.pdf"/>
    <hyperlink ref="J244" r:id="rId94" display="http://www.fulbright.org.uk/media/pdf/FULL_Fulbright_Exchange_Participants_Bios_AY_2015-2016.pdf"/>
    <hyperlink ref="J245" r:id="rId95" display="http://www.fulbright.org.uk/media/pdf/FULL_Fulbright_Exchange_Participants_Bios_AY_2015-2016.pdf"/>
    <hyperlink ref="J248" r:id="rId96" display="http://www.fulbright.org.uk/media/pdf/FULL_Fulbright_Exchange_Participants_Bios_AY_2015-2016.pdf"/>
    <hyperlink ref="J250" r:id="rId97" display="http://www.fulbright.org.uk/media/pdf/FULL_Fulbright_Exchange_Participants_Bios_AY_2015-2016.pdf"/>
    <hyperlink ref="J252" r:id="rId98" display="http://www.fulbright.org.uk/media/pdf/FULL_Fulbright_Exchange_Participants_Bios_AY_2015-2016.pdf"/>
    <hyperlink ref="J254" r:id="rId99" display="http://www.fulbright.org.uk/media/pdf/FULL_Fulbright_Exchange_Participants_Bios_AY_2015-2016.pdf"/>
    <hyperlink ref="J256" r:id="rId100" display="http://www.fulbright.org.uk/media/pdf/FULL_Fulbright_Exchange_Participants_Bios_AY_2015-2016.pdf"/>
    <hyperlink ref="J258" r:id="rId101" display="http://www.fulbright.org.uk/media/pdf/FULL_Fulbright_Exchange_Participants_Bios_AY_2015-2016.pdf"/>
    <hyperlink ref="J260" r:id="rId102" display="http://www.fulbright.org.uk/media/pdf/FULL_Fulbright_Exchange_Participants_Bios_AY_2015-2016.pdf"/>
    <hyperlink ref="J233" r:id="rId103" display="http://www.fulbright.org.uk/media/pdf/FULL_Fulbright_Exchange_Participants_Bios_AY_2015-2016.pdf"/>
    <hyperlink ref="J235" r:id="rId104" display="http://www.fulbright.org.uk/media/pdf/FULL_Fulbright_Exchange_Participants_Bios_AY_2015-2016.pdf"/>
    <hyperlink ref="J237" r:id="rId105" display="http://www.fulbright.org.uk/media/pdf/FULL_Fulbright_Exchange_Participants_Bios_AY_2015-2016.pdf"/>
    <hyperlink ref="J239" r:id="rId106" display="http://www.fulbright.org.uk/media/pdf/FULL_Fulbright_Exchange_Participants_Bios_AY_2015-2016.pdf"/>
    <hyperlink ref="J241" r:id="rId107" display="http://www.fulbright.org.uk/media/pdf/FULL_Fulbright_Exchange_Participants_Bios_AY_2015-2016.pdf"/>
    <hyperlink ref="J243" r:id="rId108" display="http://www.fulbright.org.uk/media/pdf/FULL_Fulbright_Exchange_Participants_Bios_AY_2015-2016.pdf"/>
    <hyperlink ref="J246" r:id="rId109" display="http://www.fulbright.org.uk/media/pdf/FULL_Fulbright_Exchange_Participants_Bios_AY_2015-2016.pdf"/>
    <hyperlink ref="J247" r:id="rId110" display="http://www.fulbright.org.uk/media/pdf/FULL_Fulbright_Exchange_Participants_Bios_AY_2015-2016.pdf"/>
    <hyperlink ref="J249" r:id="rId111" display="http://www.fulbright.org.uk/media/pdf/FULL_Fulbright_Exchange_Participants_Bios_AY_2015-2016.pdf"/>
    <hyperlink ref="J251" r:id="rId112" display="http://www.fulbright.org.uk/media/pdf/FULL_Fulbright_Exchange_Participants_Bios_AY_2015-2016.pdf"/>
    <hyperlink ref="J253" r:id="rId113" display="http://www.fulbright.org.uk/media/pdf/FULL_Fulbright_Exchange_Participants_Bios_AY_2015-2016.pdf"/>
    <hyperlink ref="J255" r:id="rId114" display="http://www.fulbright.org.uk/media/pdf/FULL_Fulbright_Exchange_Participants_Bios_AY_2015-2016.pdf"/>
    <hyperlink ref="J257" r:id="rId115" display="http://www.fulbright.org.uk/media/pdf/FULL_Fulbright_Exchange_Participants_Bios_AY_2015-2016.pdf"/>
    <hyperlink ref="J259" r:id="rId116" display="http://www.fulbright.org.uk/media/pdf/FULL_Fulbright_Exchange_Participants_Bios_AY_2015-2016.pdf"/>
    <hyperlink ref="J261" r:id="rId117" display="http://www.fulbright.org.uk/media/pdf/FULL_Fulbright_Exchange_Participants_Bios_AY_2015-2016.pdf"/>
    <hyperlink ref="K219" r:id="rId118" display="www.fulbright.org.tr"/>
    <hyperlink ref="K218:K229" r:id="rId119" display="www.fulbright.org.tr"/>
    <hyperlink ref="J220" r:id="rId120" display="http://bae.okstate.edu/people/faculty/nurhan-dunford-p-e-professor-oiloilseed-specialist/"/>
    <hyperlink ref="J225" r:id="rId121" display="http://www.math.fsu.edu/People/faculty.php?id=592"/>
    <hyperlink ref="J226" r:id="rId122" display="http://joannschnabel.com/"/>
    <hyperlink ref="J217" r:id="rId123" display="https://www.vasci.umass.edu/research-faculty/kathleen-f-arcaro"/>
    <hyperlink ref="J222" r:id="rId124" display="http://anthropology.buffalostate.edu/faculty/kimberly-hart"/>
    <hyperlink ref="J224" r:id="rId125" display="http://www.uaa.alaska.edu/sociology/kilic.cfm"/>
    <hyperlink ref="J227" r:id="rId126" display="http://www.coastal.edu/biology/people/hoewyk.html"/>
    <hyperlink ref="J228" r:id="rId127" display="https://rpse.education.wisc.edu/rpse/people/faculty/kimber-wilkerson"/>
  </hyperlinks>
  <printOptions/>
  <pageMargins left="0.75" right="0.75" top="1" bottom="1" header="0.5" footer="0.5"/>
  <pageSetup horizontalDpi="600" verticalDpi="600" orientation="landscape" paperSize="9" r:id="rId129"/>
  <drawing r:id="rId12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Fulbright Center, Helsinki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Inter-Country Summary Table Europe 2007-2008</dc:title>
  <dc:subject/>
  <dc:creator>Fulbright Center, Helsinki</dc:creator>
  <cp:keywords/>
  <dc:description/>
  <cp:lastModifiedBy>Emilia Holopainen</cp:lastModifiedBy>
  <dcterms:created xsi:type="dcterms:W3CDTF">2007-05-23T13:44:18Z</dcterms:created>
  <dcterms:modified xsi:type="dcterms:W3CDTF">2016-03-09T06:51:02Z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